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List1" sheetId="1" r:id="rId1"/>
    <sheet name="List2" sheetId="2" r:id="rId2"/>
    <sheet name="List3" sheetId="3" r:id="rId3"/>
  </sheets>
  <definedNames>
    <definedName name="Excel_BuiltIn_Print_Area" localSheetId="0">'List1'!$A$1:$D$98</definedName>
    <definedName name="_xlnm.Print_Area" localSheetId="0">'List1'!$B$1:$I$94</definedName>
  </definedNames>
  <calcPr fullCalcOnLoad="1"/>
</workbook>
</file>

<file path=xl/sharedStrings.xml><?xml version="1.0" encoding="utf-8"?>
<sst xmlns="http://schemas.openxmlformats.org/spreadsheetml/2006/main" count="168" uniqueCount="94">
  <si>
    <t xml:space="preserve">ZKRÁCENÝ POPIS </t>
  </si>
  <si>
    <t>M.J.</t>
  </si>
  <si>
    <t>MNOŽSTVÍ</t>
  </si>
  <si>
    <t xml:space="preserve"> CENA POLOŽKA (Kč)</t>
  </si>
  <si>
    <t>BEZ DPH (Kč)</t>
  </si>
  <si>
    <t>NÁKLADY CELKEM(Kč)</t>
  </si>
  <si>
    <t xml:space="preserve">Stěny a příčky </t>
  </si>
  <si>
    <t>Zazdívka otvorů pl. 1 m2 cihlami tl. Zdi 10 cm včetně perlinky</t>
  </si>
  <si>
    <t>m2</t>
  </si>
  <si>
    <t xml:space="preserve">Zazdívka otvorů pl. 1 m2 cihlami tl. Zdi 30 cm včetně perlinky </t>
  </si>
  <si>
    <t xml:space="preserve">Vrn, dopravné, přesun hmot stěny a příčky </t>
  </si>
  <si>
    <t>kus</t>
  </si>
  <si>
    <t xml:space="preserve">Úprava povrchů vnitřní </t>
  </si>
  <si>
    <t xml:space="preserve">Oprava váp omítek stropů do 30% plochy – štukových </t>
  </si>
  <si>
    <t>Oprava vápen omítek stěnd od 30% pl. - štukových</t>
  </si>
  <si>
    <t>Vrn, dopravné, přesun hmot úpravy povrchů vnitřní</t>
  </si>
  <si>
    <t xml:space="preserve">Podlahy a podlahové konstrukce </t>
  </si>
  <si>
    <t xml:space="preserve">Mazanina betonová tl. 5-8 cm </t>
  </si>
  <si>
    <t>Samonivelační stěrka ruč zpracování tl. 5 mm</t>
  </si>
  <si>
    <t>Vrn, dopravné, přesun hmot podlahy a podlahové konstrukce</t>
  </si>
  <si>
    <t>Výplně otvorů</t>
  </si>
  <si>
    <t>Osazení ocelových zárubní dodatečně do 2,5 m2</t>
  </si>
  <si>
    <t>Zárubeň ocelová SH 100/1970/800 L. P. EI EW 30</t>
  </si>
  <si>
    <t>Vrn, dopravné, přesun hmot zařizovací předměty</t>
  </si>
  <si>
    <t>Vnitřní kanalizace a vodovod</t>
  </si>
  <si>
    <t xml:space="preserve">Sekání šliců </t>
  </si>
  <si>
    <t>kpl</t>
  </si>
  <si>
    <t>Rozvody vody</t>
  </si>
  <si>
    <t xml:space="preserve">Rozvody odpadů </t>
  </si>
  <si>
    <t xml:space="preserve">Izolace potrubí </t>
  </si>
  <si>
    <t>Tlakové zkoušky</t>
  </si>
  <si>
    <t>Vrn, dopravné, přesun hmot kanalizace a vodovod</t>
  </si>
  <si>
    <t>Zařizovací předměty</t>
  </si>
  <si>
    <t xml:space="preserve">Demontáž umvydel bez výtokových armatur </t>
  </si>
  <si>
    <t>Demontáž klozetů splachovacích</t>
  </si>
  <si>
    <t xml:space="preserve">Demontáž sprchových mís bez výtokových armatur </t>
  </si>
  <si>
    <t xml:space="preserve">Umyvadlo 60 cm Eurovit Plus, včetně příslušenství </t>
  </si>
  <si>
    <t>Set 60 cm, umyvadlo, skříňka pod umyvadlo, zrcadlo</t>
  </si>
  <si>
    <t xml:space="preserve">Umyvadlová baterie s výpustí </t>
  </si>
  <si>
    <t xml:space="preserve">Bidetová baterie s výpustí </t>
  </si>
  <si>
    <t xml:space="preserve">Zrcadlo 60x70 bez rámu </t>
  </si>
  <si>
    <t>Modul pro zazdívání WC Renovmodul + tlačítko, podložka</t>
  </si>
  <si>
    <t xml:space="preserve">WC závěsné Eurovit Rimmles </t>
  </si>
  <si>
    <t>Sprchový žlab + rošt 90 cm nerez</t>
  </si>
  <si>
    <t>Sprchový žlab + rošt 120 cm nerez</t>
  </si>
  <si>
    <t>Sprchový baterie nástěnná + příslušenství</t>
  </si>
  <si>
    <t xml:space="preserve">Bidet závěsný včetně příslušenství </t>
  </si>
  <si>
    <t xml:space="preserve">Montážní rám pro bidet </t>
  </si>
  <si>
    <t>Sprchové dveře posuvné prosklené 120 cm</t>
  </si>
  <si>
    <t>SDK, minerál</t>
  </si>
  <si>
    <t>Minerál / SDK včetně konstrukce a příslušenství</t>
  </si>
  <si>
    <t xml:space="preserve">Konstrukce truhlářské </t>
  </si>
  <si>
    <t>Montáž dveří protipožár 1 kř do 80cm, bez kukátka</t>
  </si>
  <si>
    <t>Dveře protipožární EI30 plné 80x197 lamino, samozavírač</t>
  </si>
  <si>
    <t>Montáž dveří 1 kř do 80cm, bez kukátka</t>
  </si>
  <si>
    <t>Dveře plné 80x197 lamino</t>
  </si>
  <si>
    <t>Vrn, dopravné, přesun hmot pro konstrukce truhlářské</t>
  </si>
  <si>
    <t>Podlahy z dlaždic</t>
  </si>
  <si>
    <t>Podlaha keramická hladká 45x45 cm</t>
  </si>
  <si>
    <t>D + M penetrace podkladu SDK, beton</t>
  </si>
  <si>
    <t>D + M hydroizolace dvousložková vč.perlinky</t>
  </si>
  <si>
    <t>D + M koutová těsnící bandáž</t>
  </si>
  <si>
    <t>m</t>
  </si>
  <si>
    <t>Dlažba vnitřní keramická do tmele 45x45 cm</t>
  </si>
  <si>
    <t>D+M tmelení silikonem</t>
  </si>
  <si>
    <t>Vrn, dopravné, přesun hmot pro podlahy z dlaždic</t>
  </si>
  <si>
    <t>Obklady (keramické)</t>
  </si>
  <si>
    <t>Obklad vnitřních stěn keramický 30x60 cm</t>
  </si>
  <si>
    <t>Obklad vnitřních stěn keramický do tmele 30x60 cm</t>
  </si>
  <si>
    <t>D + M AL rohová lišta "L"</t>
  </si>
  <si>
    <t>D+M tmelení akryl</t>
  </si>
  <si>
    <t>M - vrtání, vykružování otvorů - obkladový materiál</t>
  </si>
  <si>
    <t>Vrn, dopravné, přesun hmot pro obklady keramické</t>
  </si>
  <si>
    <t>Malby</t>
  </si>
  <si>
    <t xml:space="preserve">Malba Jupol Classic, bílá bez penetrace, 2x + penetrace </t>
  </si>
  <si>
    <t xml:space="preserve">Bourání konstrukcí </t>
  </si>
  <si>
    <t>Bourání konstrukcí komplet včetně odvozu</t>
  </si>
  <si>
    <t xml:space="preserve">Vrn, dopravné, přesun bourání konstrukcí </t>
  </si>
  <si>
    <t>Elektromontáže</t>
  </si>
  <si>
    <t>A. UPRAVENÉ ROZPOČTOVÉ NÁKLADY</t>
  </si>
  <si>
    <t>1 C21M - Elektromontáže (MONTÁŽ)</t>
  </si>
  <si>
    <t>2 C21M - Elektromontáže (MAT.NOSNÝ)</t>
  </si>
  <si>
    <t>3 Podružný materiál</t>
  </si>
  <si>
    <t>4 Výchozí revize elektro (MONTÁŽ)</t>
  </si>
  <si>
    <t>B. HZS</t>
  </si>
  <si>
    <t xml:space="preserve">5 Hodinová zaúčtovací sazba </t>
  </si>
  <si>
    <t xml:space="preserve">C. DODÁVKA ZAŘÍZENÍ </t>
  </si>
  <si>
    <t xml:space="preserve">6 Dodávka zařízení (specifikace) </t>
  </si>
  <si>
    <t xml:space="preserve">D. VEDLEJŠÍ ROZPOČTOVÉ NÁKLADY </t>
  </si>
  <si>
    <t xml:space="preserve">Vrn, dopravné, přesun hmot elektromontáže </t>
  </si>
  <si>
    <t>Gymnázium, Jevíčko, A. K. Vitáka 452, 569 43 Jevíčko</t>
  </si>
  <si>
    <t>Příloha č. : Položkový rozpočet - 2. nadzemní podlaží</t>
  </si>
  <si>
    <t xml:space="preserve"> CENA CELKEM BEZ DPH</t>
  </si>
  <si>
    <t xml:space="preserve"> CENA VČETNĚ  DPH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</si>
</sst>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"/>
    <numFmt numFmtId="165" formatCode="#,##0.00\ [$Kč-405];[Red]\-#,##0.00\ [$Kč-405]"/>
    <numFmt numFmtId="166" formatCode="#.00"/>
    <numFmt numFmtId="167" formatCode="0.0\ %"/>
    <numFmt numFmtId="168" formatCode="#,##0\ [$Kč-405];[Red]\-#,##0\ [$Kč-405]"/>
    <numFmt numFmtId="169" formatCode="0.0%"/>
    <numFmt numFmtId="170" formatCode="#,##0.00\ &quot;Kč&quot;"/>
  </numFmts>
  <fonts count="58"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10"/>
      <color indexed="12"/>
      <name val="Arial CE"/>
      <family val="2"/>
    </font>
    <font>
      <b/>
      <i/>
      <sz val="7"/>
      <color indexed="8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i/>
      <sz val="10"/>
      <color indexed="8"/>
      <name val="Arial"/>
      <family val="2"/>
    </font>
    <font>
      <sz val="7"/>
      <name val="Arial"/>
      <family val="2"/>
    </font>
    <font>
      <b/>
      <i/>
      <sz val="10"/>
      <color indexed="8"/>
      <name val="Arial"/>
      <family val="2"/>
    </font>
    <font>
      <i/>
      <sz val="11"/>
      <name val="Calibri"/>
      <family val="0"/>
    </font>
    <font>
      <i/>
      <sz val="7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color indexed="53"/>
      <name val="Arial"/>
      <family val="2"/>
    </font>
    <font>
      <i/>
      <sz val="7"/>
      <color indexed="53"/>
      <name val="Arial"/>
      <family val="2"/>
    </font>
    <font>
      <i/>
      <sz val="8"/>
      <color indexed="53"/>
      <name val="Arial"/>
      <family val="2"/>
    </font>
    <font>
      <b/>
      <i/>
      <sz val="7"/>
      <color indexed="53"/>
      <name val="Arial"/>
      <family val="2"/>
    </font>
    <font>
      <b/>
      <i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2" fontId="4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indent="1"/>
    </xf>
    <xf numFmtId="0" fontId="8" fillId="0" borderId="10" xfId="0" applyFont="1" applyBorder="1" applyAlignment="1">
      <alignment horizontal="left" indent="1"/>
    </xf>
    <xf numFmtId="164" fontId="8" fillId="0" borderId="10" xfId="0" applyNumberFormat="1" applyFont="1" applyFill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164" fontId="10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 horizontal="left" indent="1"/>
    </xf>
    <xf numFmtId="164" fontId="11" fillId="34" borderId="0" xfId="0" applyNumberFormat="1" applyFont="1" applyFill="1" applyBorder="1" applyAlignment="1">
      <alignment horizontal="right"/>
    </xf>
    <xf numFmtId="0" fontId="4" fillId="34" borderId="0" xfId="0" applyFont="1" applyFill="1" applyAlignment="1">
      <alignment horizontal="right"/>
    </xf>
    <xf numFmtId="166" fontId="4" fillId="34" borderId="0" xfId="0" applyNumberFormat="1" applyFont="1" applyFill="1" applyAlignment="1">
      <alignment horizontal="right"/>
    </xf>
    <xf numFmtId="166" fontId="5" fillId="34" borderId="0" xfId="0" applyNumberFormat="1" applyFont="1" applyFill="1" applyBorder="1" applyAlignment="1">
      <alignment horizontal="right"/>
    </xf>
    <xf numFmtId="166" fontId="11" fillId="34" borderId="0" xfId="0" applyNumberFormat="1" applyFont="1" applyFill="1" applyBorder="1" applyAlignment="1">
      <alignment horizontal="right"/>
    </xf>
    <xf numFmtId="0" fontId="10" fillId="34" borderId="0" xfId="0" applyFont="1" applyFill="1" applyAlignment="1">
      <alignment horizontal="right"/>
    </xf>
    <xf numFmtId="165" fontId="10" fillId="34" borderId="0" xfId="0" applyNumberFormat="1" applyFont="1" applyFill="1" applyAlignment="1">
      <alignment/>
    </xf>
    <xf numFmtId="9" fontId="12" fillId="34" borderId="0" xfId="0" applyNumberFormat="1" applyFont="1" applyFill="1" applyAlignment="1">
      <alignment/>
    </xf>
    <xf numFmtId="165" fontId="12" fillId="34" borderId="0" xfId="0" applyNumberFormat="1" applyFont="1" applyFill="1" applyAlignment="1">
      <alignment/>
    </xf>
    <xf numFmtId="164" fontId="10" fillId="34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0" fontId="4" fillId="0" borderId="0" xfId="0" applyFont="1" applyFill="1" applyAlignment="1">
      <alignment horizontal="left" indent="1"/>
    </xf>
    <xf numFmtId="164" fontId="11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11" fillId="35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165" fontId="10" fillId="0" borderId="0" xfId="0" applyNumberFormat="1" applyFont="1" applyFill="1" applyAlignment="1">
      <alignment/>
    </xf>
    <xf numFmtId="9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indent="1"/>
    </xf>
    <xf numFmtId="167" fontId="11" fillId="0" borderId="0" xfId="0" applyNumberFormat="1" applyFont="1" applyFill="1" applyBorder="1" applyAlignment="1">
      <alignment horizontal="right"/>
    </xf>
    <xf numFmtId="9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4" fontId="11" fillId="35" borderId="0" xfId="0" applyNumberFormat="1" applyFont="1" applyFill="1" applyBorder="1" applyAlignment="1">
      <alignment horizontal="right"/>
    </xf>
    <xf numFmtId="9" fontId="4" fillId="34" borderId="0" xfId="0" applyNumberFormat="1" applyFont="1" applyFill="1" applyAlignment="1">
      <alignment horizontal="right"/>
    </xf>
    <xf numFmtId="2" fontId="4" fillId="34" borderId="0" xfId="0" applyNumberFormat="1" applyFont="1" applyFill="1" applyAlignment="1">
      <alignment horizontal="right"/>
    </xf>
    <xf numFmtId="2" fontId="4" fillId="34" borderId="0" xfId="0" applyNumberFormat="1" applyFont="1" applyFill="1" applyBorder="1" applyAlignment="1">
      <alignment horizontal="right"/>
    </xf>
    <xf numFmtId="2" fontId="11" fillId="34" borderId="0" xfId="0" applyNumberFormat="1" applyFont="1" applyFill="1" applyBorder="1" applyAlignment="1">
      <alignment horizontal="right"/>
    </xf>
    <xf numFmtId="9" fontId="10" fillId="34" borderId="0" xfId="0" applyNumberFormat="1" applyFont="1" applyFill="1" applyAlignment="1">
      <alignment/>
    </xf>
    <xf numFmtId="0" fontId="5" fillId="34" borderId="0" xfId="0" applyFont="1" applyFill="1" applyAlignment="1">
      <alignment horizontal="left" indent="1"/>
    </xf>
    <xf numFmtId="164" fontId="13" fillId="34" borderId="0" xfId="0" applyNumberFormat="1" applyFont="1" applyFill="1" applyBorder="1" applyAlignment="1">
      <alignment horizontal="right"/>
    </xf>
    <xf numFmtId="9" fontId="13" fillId="34" borderId="0" xfId="0" applyNumberFormat="1" applyFont="1" applyFill="1" applyBorder="1" applyAlignment="1">
      <alignment horizontal="right"/>
    </xf>
    <xf numFmtId="166" fontId="13" fillId="34" borderId="0" xfId="0" applyNumberFormat="1" applyFont="1" applyFill="1" applyBorder="1" applyAlignment="1">
      <alignment horizontal="right"/>
    </xf>
    <xf numFmtId="2" fontId="4" fillId="34" borderId="0" xfId="0" applyNumberFormat="1" applyFont="1" applyFill="1" applyAlignment="1">
      <alignment horizontal="right"/>
    </xf>
    <xf numFmtId="2" fontId="5" fillId="34" borderId="0" xfId="0" applyNumberFormat="1" applyFont="1" applyFill="1" applyAlignment="1">
      <alignment horizontal="right"/>
    </xf>
    <xf numFmtId="2" fontId="4" fillId="34" borderId="0" xfId="0" applyNumberFormat="1" applyFont="1" applyFill="1" applyBorder="1" applyAlignment="1">
      <alignment horizontal="right"/>
    </xf>
    <xf numFmtId="2" fontId="11" fillId="34" borderId="0" xfId="0" applyNumberFormat="1" applyFont="1" applyFill="1" applyBorder="1" applyAlignment="1">
      <alignment horizontal="right"/>
    </xf>
    <xf numFmtId="164" fontId="8" fillId="34" borderId="0" xfId="0" applyNumberFormat="1" applyFont="1" applyFill="1" applyBorder="1" applyAlignment="1">
      <alignment horizontal="right"/>
    </xf>
    <xf numFmtId="165" fontId="9" fillId="34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left" indent="1"/>
    </xf>
    <xf numFmtId="4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Alignment="1">
      <alignment horizontal="left" indent="1"/>
    </xf>
    <xf numFmtId="4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 indent="1"/>
    </xf>
    <xf numFmtId="9" fontId="11" fillId="0" borderId="0" xfId="0" applyNumberFormat="1" applyFont="1" applyFill="1" applyBorder="1" applyAlignment="1">
      <alignment horizontal="right"/>
    </xf>
    <xf numFmtId="164" fontId="11" fillId="34" borderId="0" xfId="0" applyNumberFormat="1" applyFont="1" applyFill="1" applyBorder="1" applyAlignment="1">
      <alignment horizontal="right"/>
    </xf>
    <xf numFmtId="9" fontId="4" fillId="34" borderId="0" xfId="0" applyNumberFormat="1" applyFont="1" applyFill="1" applyAlignment="1">
      <alignment horizontal="right"/>
    </xf>
    <xf numFmtId="166" fontId="4" fillId="34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9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indent="1"/>
    </xf>
    <xf numFmtId="0" fontId="5" fillId="0" borderId="0" xfId="0" applyFont="1" applyFill="1" applyAlignment="1">
      <alignment horizontal="left" indent="1"/>
    </xf>
    <xf numFmtId="166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 applyProtection="1">
      <alignment horizontal="left" vertical="top" wrapText="1" indent="1"/>
      <protection/>
    </xf>
    <xf numFmtId="166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 applyProtection="1">
      <alignment horizontal="left" vertical="top" wrapText="1" indent="1"/>
      <protection/>
    </xf>
    <xf numFmtId="0" fontId="15" fillId="0" borderId="0" xfId="0" applyFont="1" applyFill="1" applyAlignment="1">
      <alignment horizontal="left" indent="1"/>
    </xf>
    <xf numFmtId="164" fontId="15" fillId="0" borderId="0" xfId="0" applyNumberFormat="1" applyFont="1" applyFill="1" applyBorder="1" applyAlignment="1">
      <alignment horizontal="right"/>
    </xf>
    <xf numFmtId="9" fontId="15" fillId="0" borderId="0" xfId="0" applyNumberFormat="1" applyFont="1" applyFill="1" applyBorder="1" applyAlignment="1">
      <alignment horizontal="right"/>
    </xf>
    <xf numFmtId="166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9" fontId="4" fillId="0" borderId="0" xfId="0" applyNumberFormat="1" applyFont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9" fontId="17" fillId="0" borderId="0" xfId="0" applyNumberFormat="1" applyFont="1" applyFill="1" applyBorder="1" applyAlignment="1">
      <alignment horizontal="right"/>
    </xf>
    <xf numFmtId="168" fontId="16" fillId="0" borderId="0" xfId="0" applyNumberFormat="1" applyFont="1" applyFill="1" applyAlignment="1">
      <alignment horizontal="right"/>
    </xf>
    <xf numFmtId="165" fontId="16" fillId="0" borderId="0" xfId="0" applyNumberFormat="1" applyFont="1" applyFill="1" applyAlignment="1">
      <alignment/>
    </xf>
    <xf numFmtId="9" fontId="16" fillId="0" borderId="0" xfId="0" applyNumberFormat="1" applyFont="1" applyFill="1" applyAlignment="1">
      <alignment/>
    </xf>
    <xf numFmtId="164" fontId="16" fillId="0" borderId="0" xfId="0" applyNumberFormat="1" applyFont="1" applyAlignment="1">
      <alignment/>
    </xf>
    <xf numFmtId="164" fontId="16" fillId="33" borderId="0" xfId="0" applyNumberFormat="1" applyFont="1" applyFill="1" applyAlignment="1">
      <alignment/>
    </xf>
    <xf numFmtId="166" fontId="18" fillId="0" borderId="0" xfId="0" applyNumberFormat="1" applyFont="1" applyFill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indent="1"/>
    </xf>
    <xf numFmtId="164" fontId="19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165" fontId="19" fillId="0" borderId="0" xfId="0" applyNumberFormat="1" applyFont="1" applyAlignment="1">
      <alignment horizontal="right"/>
    </xf>
    <xf numFmtId="9" fontId="19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165" fontId="20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165" fontId="20" fillId="0" borderId="0" xfId="0" applyNumberFormat="1" applyFont="1" applyFill="1" applyAlignment="1">
      <alignment/>
    </xf>
    <xf numFmtId="9" fontId="20" fillId="0" borderId="0" xfId="0" applyNumberFormat="1" applyFont="1" applyFill="1" applyAlignment="1">
      <alignment/>
    </xf>
    <xf numFmtId="164" fontId="19" fillId="0" borderId="0" xfId="0" applyNumberFormat="1" applyFont="1" applyAlignment="1">
      <alignment/>
    </xf>
    <xf numFmtId="164" fontId="19" fillId="33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4" fontId="20" fillId="0" borderId="0" xfId="0" applyNumberFormat="1" applyFont="1" applyFill="1" applyBorder="1" applyAlignment="1">
      <alignment horizontal="center"/>
    </xf>
    <xf numFmtId="168" fontId="20" fillId="0" borderId="0" xfId="0" applyNumberFormat="1" applyFont="1" applyBorder="1" applyAlignment="1">
      <alignment horizontal="right"/>
    </xf>
    <xf numFmtId="168" fontId="20" fillId="0" borderId="0" xfId="0" applyNumberFormat="1" applyFont="1" applyFill="1" applyBorder="1" applyAlignment="1">
      <alignment horizontal="right"/>
    </xf>
    <xf numFmtId="168" fontId="20" fillId="0" borderId="0" xfId="0" applyNumberFormat="1" applyFont="1" applyFill="1" applyBorder="1" applyAlignment="1">
      <alignment/>
    </xf>
    <xf numFmtId="169" fontId="15" fillId="0" borderId="0" xfId="0" applyNumberFormat="1" applyFont="1" applyFill="1" applyBorder="1" applyAlignment="1">
      <alignment horizontal="right"/>
    </xf>
    <xf numFmtId="168" fontId="15" fillId="0" borderId="0" xfId="0" applyNumberFormat="1" applyFont="1" applyBorder="1" applyAlignment="1">
      <alignment horizontal="right"/>
    </xf>
    <xf numFmtId="168" fontId="15" fillId="0" borderId="0" xfId="0" applyNumberFormat="1" applyFont="1" applyFill="1" applyBorder="1" applyAlignment="1">
      <alignment horizontal="right"/>
    </xf>
    <xf numFmtId="168" fontId="15" fillId="0" borderId="0" xfId="0" applyNumberFormat="1" applyFont="1" applyFill="1" applyBorder="1" applyAlignment="1">
      <alignment/>
    </xf>
    <xf numFmtId="165" fontId="9" fillId="0" borderId="0" xfId="0" applyNumberFormat="1" applyFont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9" fillId="0" borderId="0" xfId="0" applyFont="1" applyAlignment="1">
      <alignment horizontal="left" indent="1"/>
    </xf>
    <xf numFmtId="0" fontId="4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70" fontId="15" fillId="0" borderId="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A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view="pageBreakPreview" zoomScale="140" zoomScaleNormal="130" zoomScaleSheetLayoutView="140" zoomScalePageLayoutView="0" workbookViewId="0" topLeftCell="B1">
      <selection activeCell="I94" sqref="I94"/>
    </sheetView>
  </sheetViews>
  <sheetFormatPr defaultColWidth="11.57421875" defaultRowHeight="12.75"/>
  <cols>
    <col min="1" max="1" width="12.00390625" style="0" hidden="1" customWidth="1"/>
    <col min="2" max="2" width="54.7109375" style="0" customWidth="1"/>
    <col min="3" max="3" width="6.28125" style="0" customWidth="1"/>
    <col min="4" max="4" width="2.28125" style="0" customWidth="1"/>
    <col min="5" max="5" width="8.7109375" style="0" customWidth="1"/>
    <col min="6" max="6" width="18.28125" style="0" customWidth="1"/>
    <col min="7" max="7" width="11.8515625" style="0" customWidth="1"/>
    <col min="8" max="8" width="11.00390625" style="0" customWidth="1"/>
    <col min="9" max="9" width="17.140625" style="0" customWidth="1"/>
    <col min="10" max="10" width="12.57421875" style="0" customWidth="1"/>
    <col min="11" max="11" width="7.28125" style="0" customWidth="1"/>
    <col min="12" max="13" width="8.421875" style="0" customWidth="1"/>
    <col min="14" max="14" width="8.7109375" style="0" customWidth="1"/>
    <col min="15" max="15" width="8.28125" style="0" customWidth="1"/>
    <col min="16" max="16" width="8.8515625" style="0" customWidth="1"/>
    <col min="17" max="17" width="8.00390625" style="0" customWidth="1"/>
    <col min="18" max="18" width="7.57421875" style="0" customWidth="1"/>
    <col min="19" max="19" width="8.7109375" style="0" customWidth="1"/>
  </cols>
  <sheetData>
    <row r="1" spans="1:23" s="10" customFormat="1" ht="15.75" customHeight="1">
      <c r="A1" s="139"/>
      <c r="B1" s="140" t="s">
        <v>90</v>
      </c>
      <c r="D1" s="3"/>
      <c r="E1" s="3"/>
      <c r="F1" s="3" t="s">
        <v>91</v>
      </c>
      <c r="G1" s="3"/>
      <c r="I1" s="141"/>
      <c r="J1" s="142"/>
      <c r="K1" s="142"/>
      <c r="L1" s="142"/>
      <c r="M1" s="142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21" s="4" customFormat="1" ht="12.75">
      <c r="A2" s="1"/>
      <c r="B2" s="2"/>
      <c r="C2" s="6"/>
      <c r="D2" s="7"/>
      <c r="E2" s="7"/>
      <c r="F2" s="7"/>
      <c r="G2" s="7"/>
      <c r="H2"/>
      <c r="I2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2:13" s="7" customFormat="1" ht="12.75">
      <c r="B3" s="12"/>
      <c r="C3" s="11"/>
      <c r="D3" s="3"/>
      <c r="E3" s="3"/>
      <c r="F3" s="3"/>
      <c r="G3" s="3"/>
      <c r="H3" s="3"/>
      <c r="I3" s="11"/>
      <c r="J3" s="3"/>
      <c r="K3" s="3"/>
      <c r="L3" s="3"/>
      <c r="M3" s="3"/>
    </row>
    <row r="4" spans="2:16" s="7" customFormat="1" ht="9.75">
      <c r="B4" s="13" t="s">
        <v>0</v>
      </c>
      <c r="C4" s="14" t="s">
        <v>1</v>
      </c>
      <c r="D4" s="14"/>
      <c r="E4" s="14" t="s">
        <v>2</v>
      </c>
      <c r="F4" s="14" t="s">
        <v>3</v>
      </c>
      <c r="G4" s="15" t="s">
        <v>4</v>
      </c>
      <c r="H4" s="16" t="s">
        <v>4</v>
      </c>
      <c r="I4" s="14" t="s">
        <v>5</v>
      </c>
      <c r="J4" s="17"/>
      <c r="K4" s="17"/>
      <c r="L4" s="17"/>
      <c r="M4" s="18"/>
      <c r="N4" s="19"/>
      <c r="O4" s="20"/>
      <c r="P4" s="21"/>
    </row>
    <row r="5" spans="2:16" s="22" customFormat="1" ht="12" customHeight="1">
      <c r="B5" s="23" t="s">
        <v>6</v>
      </c>
      <c r="C5" s="24"/>
      <c r="D5" s="25"/>
      <c r="E5" s="26"/>
      <c r="F5" s="26"/>
      <c r="G5" s="26"/>
      <c r="H5" s="27"/>
      <c r="I5" s="28"/>
      <c r="J5" s="29"/>
      <c r="K5" s="30"/>
      <c r="L5" s="31"/>
      <c r="M5" s="32"/>
      <c r="N5" s="33"/>
      <c r="O5" s="33"/>
      <c r="P5" s="34"/>
    </row>
    <row r="6" spans="2:16" s="7" customFormat="1" ht="12.75">
      <c r="B6" s="35" t="s">
        <v>7</v>
      </c>
      <c r="C6" s="36" t="s">
        <v>8</v>
      </c>
      <c r="D6" s="37"/>
      <c r="E6" s="38">
        <f>47.17</f>
        <v>47.17</v>
      </c>
      <c r="F6" s="38">
        <f>G6+H6</f>
        <v>0</v>
      </c>
      <c r="G6" s="38">
        <f>0</f>
        <v>0</v>
      </c>
      <c r="H6" s="39">
        <f>0</f>
        <v>0</v>
      </c>
      <c r="I6" s="40">
        <f>E6*F6</f>
        <v>0</v>
      </c>
      <c r="J6" s="41"/>
      <c r="K6" s="42"/>
      <c r="L6" s="43"/>
      <c r="M6" s="42"/>
      <c r="N6" s="19"/>
      <c r="O6" s="20"/>
      <c r="P6" s="19"/>
    </row>
    <row r="7" spans="2:16" s="7" customFormat="1" ht="12.75">
      <c r="B7" s="35" t="s">
        <v>9</v>
      </c>
      <c r="C7" s="36" t="s">
        <v>8</v>
      </c>
      <c r="D7" s="37"/>
      <c r="E7" s="38">
        <f>14.7</f>
        <v>14.7</v>
      </c>
      <c r="F7" s="38">
        <f>G7+H7</f>
        <v>0</v>
      </c>
      <c r="G7" s="38">
        <f>0</f>
        <v>0</v>
      </c>
      <c r="H7" s="39">
        <f>0</f>
        <v>0</v>
      </c>
      <c r="I7" s="40">
        <f>E7*F7</f>
        <v>0</v>
      </c>
      <c r="J7" s="41"/>
      <c r="K7" s="42"/>
      <c r="L7" s="43"/>
      <c r="M7" s="42"/>
      <c r="N7" s="19"/>
      <c r="O7" s="20"/>
      <c r="P7" s="19"/>
    </row>
    <row r="8" spans="2:16" s="7" customFormat="1" ht="12.75">
      <c r="B8" s="44" t="s">
        <v>10</v>
      </c>
      <c r="C8" s="45" t="s">
        <v>11</v>
      </c>
      <c r="D8" s="46"/>
      <c r="E8" s="47">
        <v>0.1</v>
      </c>
      <c r="F8" s="48">
        <f>SUM(I6:I7)</f>
        <v>0</v>
      </c>
      <c r="G8" s="49">
        <f>0</f>
        <v>0</v>
      </c>
      <c r="H8" s="47">
        <f>0</f>
        <v>0</v>
      </c>
      <c r="I8" s="50">
        <f>E8*F8</f>
        <v>0</v>
      </c>
      <c r="J8" s="17"/>
      <c r="K8" s="17"/>
      <c r="L8" s="17"/>
      <c r="M8" s="18"/>
      <c r="N8" s="19"/>
      <c r="O8" s="20"/>
      <c r="P8" s="21"/>
    </row>
    <row r="9" spans="2:16" s="22" customFormat="1" ht="12.75">
      <c r="B9" s="23" t="s">
        <v>12</v>
      </c>
      <c r="C9" s="24"/>
      <c r="D9" s="51"/>
      <c r="E9" s="26"/>
      <c r="F9" s="52"/>
      <c r="G9" s="52"/>
      <c r="H9" s="53"/>
      <c r="I9" s="54"/>
      <c r="J9" s="29"/>
      <c r="K9" s="30"/>
      <c r="L9" s="55"/>
      <c r="M9" s="30"/>
      <c r="N9" s="33"/>
      <c r="O9" s="33"/>
      <c r="P9" s="33"/>
    </row>
    <row r="10" spans="2:16" s="7" customFormat="1" ht="12.75">
      <c r="B10" s="35" t="s">
        <v>13</v>
      </c>
      <c r="C10" s="36" t="s">
        <v>8</v>
      </c>
      <c r="D10" s="37"/>
      <c r="E10" s="38">
        <f>71.96</f>
        <v>71.96</v>
      </c>
      <c r="F10" s="38">
        <f>G10+H10</f>
        <v>0</v>
      </c>
      <c r="G10" s="38">
        <f>0</f>
        <v>0</v>
      </c>
      <c r="H10" s="39">
        <f>0</f>
        <v>0</v>
      </c>
      <c r="I10" s="40">
        <f>E10*F10</f>
        <v>0</v>
      </c>
      <c r="J10" s="41"/>
      <c r="K10" s="42"/>
      <c r="L10" s="43"/>
      <c r="M10" s="42"/>
      <c r="N10" s="19"/>
      <c r="O10" s="19"/>
      <c r="P10" s="19"/>
    </row>
    <row r="11" spans="2:16" s="7" customFormat="1" ht="12.75">
      <c r="B11" s="35" t="s">
        <v>14</v>
      </c>
      <c r="C11" s="36" t="s">
        <v>8</v>
      </c>
      <c r="D11" s="37"/>
      <c r="E11" s="38">
        <f>251.22</f>
        <v>251.22</v>
      </c>
      <c r="F11" s="38">
        <f>G11+H11</f>
        <v>0</v>
      </c>
      <c r="G11" s="38">
        <f>0</f>
        <v>0</v>
      </c>
      <c r="H11" s="39">
        <f>0</f>
        <v>0</v>
      </c>
      <c r="I11" s="40">
        <f>E11*F11</f>
        <v>0</v>
      </c>
      <c r="J11" s="41"/>
      <c r="K11" s="42"/>
      <c r="L11" s="43"/>
      <c r="M11" s="42"/>
      <c r="N11" s="19"/>
      <c r="O11" s="20"/>
      <c r="P11" s="21"/>
    </row>
    <row r="12" spans="2:16" s="7" customFormat="1" ht="12.75">
      <c r="B12" s="44" t="s">
        <v>15</v>
      </c>
      <c r="C12" s="45" t="s">
        <v>11</v>
      </c>
      <c r="D12" s="46"/>
      <c r="E12" s="47">
        <v>0.1</v>
      </c>
      <c r="F12" s="48">
        <f>SUM(I10:I11)</f>
        <v>0</v>
      </c>
      <c r="G12" s="49">
        <f>0</f>
        <v>0</v>
      </c>
      <c r="H12" s="47">
        <f>0</f>
        <v>0</v>
      </c>
      <c r="I12" s="50">
        <f>E12*F12</f>
        <v>0</v>
      </c>
      <c r="J12" s="17"/>
      <c r="K12" s="17"/>
      <c r="L12" s="17"/>
      <c r="M12" s="18"/>
      <c r="N12" s="19"/>
      <c r="O12" s="20"/>
      <c r="P12" s="21"/>
    </row>
    <row r="13" spans="2:16" s="22" customFormat="1" ht="12.75">
      <c r="B13" s="23" t="s">
        <v>16</v>
      </c>
      <c r="C13" s="24"/>
      <c r="D13" s="51"/>
      <c r="E13" s="26"/>
      <c r="F13" s="52"/>
      <c r="G13" s="52"/>
      <c r="H13" s="53"/>
      <c r="I13" s="54"/>
      <c r="J13" s="29"/>
      <c r="K13" s="30"/>
      <c r="L13" s="55"/>
      <c r="M13" s="30"/>
      <c r="N13" s="33"/>
      <c r="O13" s="33"/>
      <c r="P13" s="34"/>
    </row>
    <row r="14" spans="2:16" s="7" customFormat="1" ht="12.75">
      <c r="B14" s="35" t="s">
        <v>17</v>
      </c>
      <c r="C14" s="36" t="s">
        <v>8</v>
      </c>
      <c r="D14" s="37"/>
      <c r="E14" s="38">
        <f>39.13</f>
        <v>39.13</v>
      </c>
      <c r="F14" s="38">
        <f>G14+H14</f>
        <v>0</v>
      </c>
      <c r="G14" s="38">
        <f>0</f>
        <v>0</v>
      </c>
      <c r="H14" s="39">
        <f>0</f>
        <v>0</v>
      </c>
      <c r="I14" s="40">
        <f>E14*F14</f>
        <v>0</v>
      </c>
      <c r="J14" s="41"/>
      <c r="K14" s="42"/>
      <c r="L14" s="43"/>
      <c r="M14" s="42"/>
      <c r="N14" s="19"/>
      <c r="O14" s="20"/>
      <c r="P14" s="21"/>
    </row>
    <row r="15" spans="2:16" s="7" customFormat="1" ht="12.75">
      <c r="B15" s="35" t="s">
        <v>18</v>
      </c>
      <c r="C15" s="36" t="s">
        <v>8</v>
      </c>
      <c r="D15" s="37"/>
      <c r="E15" s="38">
        <f>39.13</f>
        <v>39.13</v>
      </c>
      <c r="F15" s="38">
        <f>G15+H15</f>
        <v>0</v>
      </c>
      <c r="G15" s="38">
        <f>0</f>
        <v>0</v>
      </c>
      <c r="H15" s="39">
        <f>0</f>
        <v>0</v>
      </c>
      <c r="I15" s="40">
        <f>E15*F15</f>
        <v>0</v>
      </c>
      <c r="J15" s="41"/>
      <c r="K15" s="42"/>
      <c r="L15" s="43"/>
      <c r="M15" s="42"/>
      <c r="N15" s="19"/>
      <c r="O15" s="20"/>
      <c r="P15" s="21"/>
    </row>
    <row r="16" spans="2:16" s="7" customFormat="1" ht="12.75">
      <c r="B16" s="44" t="s">
        <v>19</v>
      </c>
      <c r="C16" s="45" t="s">
        <v>11</v>
      </c>
      <c r="D16" s="46"/>
      <c r="E16" s="47">
        <v>0.1</v>
      </c>
      <c r="F16" s="48">
        <f>SUM(I14:I15)</f>
        <v>0</v>
      </c>
      <c r="G16" s="49">
        <f>0</f>
        <v>0</v>
      </c>
      <c r="H16" s="47">
        <f>0</f>
        <v>0</v>
      </c>
      <c r="I16" s="50">
        <f>E16*F16</f>
        <v>0</v>
      </c>
      <c r="J16" s="17"/>
      <c r="K16" s="17"/>
      <c r="L16" s="17"/>
      <c r="M16" s="18"/>
      <c r="N16" s="19"/>
      <c r="O16" s="20"/>
      <c r="P16" s="21"/>
    </row>
    <row r="17" spans="2:16" s="22" customFormat="1" ht="12.75">
      <c r="B17" s="56" t="s">
        <v>20</v>
      </c>
      <c r="C17" s="57"/>
      <c r="D17" s="58"/>
      <c r="E17" s="59"/>
      <c r="F17" s="60"/>
      <c r="G17" s="61"/>
      <c r="H17" s="62"/>
      <c r="I17" s="63"/>
      <c r="J17" s="64"/>
      <c r="K17" s="64"/>
      <c r="L17" s="64"/>
      <c r="M17" s="65"/>
      <c r="N17" s="33"/>
      <c r="O17" s="33"/>
      <c r="P17" s="34"/>
    </row>
    <row r="18" spans="2:16" s="7" customFormat="1" ht="12.75">
      <c r="B18" s="44" t="s">
        <v>21</v>
      </c>
      <c r="C18" s="66" t="s">
        <v>11</v>
      </c>
      <c r="D18" s="47"/>
      <c r="E18" s="47">
        <f>10</f>
        <v>10</v>
      </c>
      <c r="F18" s="48">
        <f>G18+H18</f>
        <v>0</v>
      </c>
      <c r="G18" s="48">
        <f>0</f>
        <v>0</v>
      </c>
      <c r="H18" s="47">
        <f>0</f>
        <v>0</v>
      </c>
      <c r="I18" s="50">
        <f>E18*F18</f>
        <v>0</v>
      </c>
      <c r="J18" s="17"/>
      <c r="K18" s="17"/>
      <c r="L18" s="17"/>
      <c r="M18" s="18"/>
      <c r="N18" s="19"/>
      <c r="O18" s="20"/>
      <c r="P18" s="21"/>
    </row>
    <row r="19" spans="2:16" s="7" customFormat="1" ht="12.75">
      <c r="B19" s="44" t="s">
        <v>22</v>
      </c>
      <c r="C19" s="66" t="s">
        <v>11</v>
      </c>
      <c r="D19" s="47"/>
      <c r="E19" s="47">
        <f>10</f>
        <v>10</v>
      </c>
      <c r="F19" s="48">
        <f>G19+H19</f>
        <v>0</v>
      </c>
      <c r="G19" s="49">
        <f>0</f>
        <v>0</v>
      </c>
      <c r="H19" s="47">
        <f>0</f>
        <v>0</v>
      </c>
      <c r="I19" s="50">
        <f>E19*F19</f>
        <v>0</v>
      </c>
      <c r="J19" s="17"/>
      <c r="K19" s="17"/>
      <c r="L19" s="17"/>
      <c r="M19" s="18"/>
      <c r="N19" s="19"/>
      <c r="O19" s="20"/>
      <c r="P19" s="21"/>
    </row>
    <row r="20" spans="2:16" s="7" customFormat="1" ht="12.75">
      <c r="B20" s="44" t="s">
        <v>23</v>
      </c>
      <c r="C20" s="45" t="s">
        <v>11</v>
      </c>
      <c r="D20" s="46"/>
      <c r="E20" s="47">
        <v>0.1</v>
      </c>
      <c r="F20" s="48">
        <f>SUM(I18:I19)</f>
        <v>0</v>
      </c>
      <c r="G20" s="49">
        <f>0</f>
        <v>0</v>
      </c>
      <c r="H20" s="47">
        <f>0</f>
        <v>0</v>
      </c>
      <c r="I20" s="50">
        <f>E20*F20</f>
        <v>0</v>
      </c>
      <c r="J20" s="17"/>
      <c r="K20" s="17"/>
      <c r="L20" s="17"/>
      <c r="M20" s="18"/>
      <c r="N20" s="19"/>
      <c r="O20" s="20"/>
      <c r="P20" s="21"/>
    </row>
    <row r="21" spans="2:16" s="22" customFormat="1" ht="12.75">
      <c r="B21" s="23" t="s">
        <v>24</v>
      </c>
      <c r="C21" s="24"/>
      <c r="D21" s="51"/>
      <c r="E21" s="26"/>
      <c r="F21" s="52"/>
      <c r="G21" s="52"/>
      <c r="H21" s="53"/>
      <c r="I21" s="54"/>
      <c r="J21" s="29"/>
      <c r="K21" s="30"/>
      <c r="L21" s="55"/>
      <c r="M21" s="30"/>
      <c r="N21" s="33"/>
      <c r="O21" s="33"/>
      <c r="P21" s="33"/>
    </row>
    <row r="22" spans="2:16" s="7" customFormat="1" ht="12.75">
      <c r="B22" s="67" t="s">
        <v>25</v>
      </c>
      <c r="C22" s="68" t="s">
        <v>26</v>
      </c>
      <c r="D22" s="38"/>
      <c r="E22" s="38">
        <f>1</f>
        <v>1</v>
      </c>
      <c r="F22" s="38">
        <f>G22+H22</f>
        <v>0</v>
      </c>
      <c r="G22" s="38">
        <f aca="true" t="shared" si="0" ref="G22:G27">0</f>
        <v>0</v>
      </c>
      <c r="H22" s="39">
        <f aca="true" t="shared" si="1" ref="H22:H27">0</f>
        <v>0</v>
      </c>
      <c r="I22" s="40">
        <f aca="true" t="shared" si="2" ref="I22:I27">E22*F22</f>
        <v>0</v>
      </c>
      <c r="J22" s="41"/>
      <c r="K22" s="42"/>
      <c r="L22" s="43"/>
      <c r="M22" s="42"/>
      <c r="N22" s="19"/>
      <c r="O22" s="19"/>
      <c r="P22" s="19"/>
    </row>
    <row r="23" spans="2:16" s="7" customFormat="1" ht="12.75">
      <c r="B23" s="67" t="s">
        <v>27</v>
      </c>
      <c r="C23" s="68" t="s">
        <v>26</v>
      </c>
      <c r="D23" s="38"/>
      <c r="E23" s="38">
        <f>1</f>
        <v>1</v>
      </c>
      <c r="F23" s="38">
        <f>G23+H23</f>
        <v>0</v>
      </c>
      <c r="G23" s="38">
        <f t="shared" si="0"/>
        <v>0</v>
      </c>
      <c r="H23" s="39">
        <f t="shared" si="1"/>
        <v>0</v>
      </c>
      <c r="I23" s="40">
        <f t="shared" si="2"/>
        <v>0</v>
      </c>
      <c r="J23" s="41"/>
      <c r="K23" s="42"/>
      <c r="L23" s="43"/>
      <c r="M23" s="42"/>
      <c r="N23" s="19"/>
      <c r="O23" s="19"/>
      <c r="P23" s="19"/>
    </row>
    <row r="24" spans="2:16" s="7" customFormat="1" ht="12.75">
      <c r="B24" s="67" t="s">
        <v>28</v>
      </c>
      <c r="C24" s="68" t="s">
        <v>26</v>
      </c>
      <c r="D24" s="38"/>
      <c r="E24" s="38">
        <f>1</f>
        <v>1</v>
      </c>
      <c r="F24" s="38">
        <f>G24+H24</f>
        <v>0</v>
      </c>
      <c r="G24" s="38">
        <f t="shared" si="0"/>
        <v>0</v>
      </c>
      <c r="H24" s="39">
        <f t="shared" si="1"/>
        <v>0</v>
      </c>
      <c r="I24" s="40">
        <f t="shared" si="2"/>
        <v>0</v>
      </c>
      <c r="J24" s="41"/>
      <c r="K24" s="42"/>
      <c r="L24" s="43"/>
      <c r="M24" s="42"/>
      <c r="N24" s="19"/>
      <c r="O24" s="19"/>
      <c r="P24" s="19"/>
    </row>
    <row r="25" spans="2:16" s="7" customFormat="1" ht="12.75">
      <c r="B25" s="67" t="s">
        <v>29</v>
      </c>
      <c r="C25" s="68" t="s">
        <v>26</v>
      </c>
      <c r="D25" s="38"/>
      <c r="E25" s="38">
        <f>1</f>
        <v>1</v>
      </c>
      <c r="F25" s="38">
        <f>G25+H25</f>
        <v>0</v>
      </c>
      <c r="G25" s="38">
        <f t="shared" si="0"/>
        <v>0</v>
      </c>
      <c r="H25" s="39">
        <f t="shared" si="1"/>
        <v>0</v>
      </c>
      <c r="I25" s="40">
        <f t="shared" si="2"/>
        <v>0</v>
      </c>
      <c r="J25" s="41"/>
      <c r="K25" s="42"/>
      <c r="L25" s="43"/>
      <c r="M25" s="42"/>
      <c r="N25" s="19"/>
      <c r="O25" s="19"/>
      <c r="P25" s="19"/>
    </row>
    <row r="26" spans="2:16" s="7" customFormat="1" ht="12.75">
      <c r="B26" s="67" t="s">
        <v>30</v>
      </c>
      <c r="C26" s="68" t="s">
        <v>26</v>
      </c>
      <c r="D26" s="38"/>
      <c r="E26" s="38">
        <f>1</f>
        <v>1</v>
      </c>
      <c r="F26" s="38">
        <f>G26+H26</f>
        <v>0</v>
      </c>
      <c r="G26" s="38">
        <f t="shared" si="0"/>
        <v>0</v>
      </c>
      <c r="H26" s="39">
        <f t="shared" si="1"/>
        <v>0</v>
      </c>
      <c r="I26" s="40">
        <f t="shared" si="2"/>
        <v>0</v>
      </c>
      <c r="J26" s="41"/>
      <c r="K26" s="42"/>
      <c r="L26" s="43"/>
      <c r="M26" s="42"/>
      <c r="N26" s="19"/>
      <c r="O26" s="19"/>
      <c r="P26" s="19"/>
    </row>
    <row r="27" spans="2:16" s="7" customFormat="1" ht="12.75">
      <c r="B27" s="69" t="s">
        <v>31</v>
      </c>
      <c r="C27" s="47" t="s">
        <v>11</v>
      </c>
      <c r="D27" s="47"/>
      <c r="E27" s="47">
        <v>0.1</v>
      </c>
      <c r="F27" s="48">
        <f>SUM(I22:I26)</f>
        <v>0</v>
      </c>
      <c r="G27" s="49">
        <f t="shared" si="0"/>
        <v>0</v>
      </c>
      <c r="H27" s="47">
        <f t="shared" si="1"/>
        <v>0</v>
      </c>
      <c r="I27" s="50">
        <f t="shared" si="2"/>
        <v>0</v>
      </c>
      <c r="J27" s="17"/>
      <c r="K27" s="17"/>
      <c r="L27" s="17"/>
      <c r="M27" s="18"/>
      <c r="N27" s="19"/>
      <c r="O27" s="20"/>
      <c r="P27" s="21"/>
    </row>
    <row r="28" spans="2:16" s="22" customFormat="1" ht="12.75">
      <c r="B28" s="23" t="s">
        <v>32</v>
      </c>
      <c r="C28" s="24"/>
      <c r="D28" s="51"/>
      <c r="E28" s="26"/>
      <c r="F28" s="52"/>
      <c r="G28" s="52"/>
      <c r="H28" s="53"/>
      <c r="I28" s="54"/>
      <c r="J28" s="29"/>
      <c r="K28" s="30"/>
      <c r="L28" s="55"/>
      <c r="M28" s="30"/>
      <c r="N28" s="33"/>
      <c r="O28" s="33"/>
      <c r="P28" s="33"/>
    </row>
    <row r="29" spans="2:16" s="7" customFormat="1" ht="12.75">
      <c r="B29" s="35" t="s">
        <v>33</v>
      </c>
      <c r="C29" s="36" t="s">
        <v>11</v>
      </c>
      <c r="D29" s="37"/>
      <c r="E29" s="38">
        <f>7</f>
        <v>7</v>
      </c>
      <c r="F29" s="38">
        <f aca="true" t="shared" si="3" ref="F29:F44">G29+H29</f>
        <v>0</v>
      </c>
      <c r="G29" s="38">
        <f aca="true" t="shared" si="4" ref="G29:G45">0</f>
        <v>0</v>
      </c>
      <c r="H29" s="39">
        <f aca="true" t="shared" si="5" ref="H29:H45">0</f>
        <v>0</v>
      </c>
      <c r="I29" s="40">
        <f aca="true" t="shared" si="6" ref="I29:I45">E29*F29</f>
        <v>0</v>
      </c>
      <c r="J29" s="70"/>
      <c r="K29" s="42"/>
      <c r="L29" s="43"/>
      <c r="M29" s="42"/>
      <c r="N29" s="19"/>
      <c r="O29" s="19"/>
      <c r="P29" s="19"/>
    </row>
    <row r="30" spans="2:16" s="7" customFormat="1" ht="12.75">
      <c r="B30" s="35" t="s">
        <v>34</v>
      </c>
      <c r="C30" s="36" t="s">
        <v>11</v>
      </c>
      <c r="D30" s="37"/>
      <c r="E30" s="38">
        <f>4</f>
        <v>4</v>
      </c>
      <c r="F30" s="38">
        <f t="shared" si="3"/>
        <v>0</v>
      </c>
      <c r="G30" s="38">
        <f t="shared" si="4"/>
        <v>0</v>
      </c>
      <c r="H30" s="39">
        <f t="shared" si="5"/>
        <v>0</v>
      </c>
      <c r="I30" s="40">
        <f t="shared" si="6"/>
        <v>0</v>
      </c>
      <c r="J30" s="70"/>
      <c r="K30" s="42"/>
      <c r="L30" s="43"/>
      <c r="M30" s="42"/>
      <c r="N30" s="19"/>
      <c r="O30" s="19"/>
      <c r="P30" s="19"/>
    </row>
    <row r="31" spans="2:16" s="7" customFormat="1" ht="12.75">
      <c r="B31" s="35" t="s">
        <v>35</v>
      </c>
      <c r="C31" s="36" t="s">
        <v>11</v>
      </c>
      <c r="D31" s="37"/>
      <c r="E31" s="38">
        <f>1</f>
        <v>1</v>
      </c>
      <c r="F31" s="38">
        <f t="shared" si="3"/>
        <v>0</v>
      </c>
      <c r="G31" s="38">
        <f t="shared" si="4"/>
        <v>0</v>
      </c>
      <c r="H31" s="39">
        <f t="shared" si="5"/>
        <v>0</v>
      </c>
      <c r="I31" s="40">
        <f t="shared" si="6"/>
        <v>0</v>
      </c>
      <c r="J31" s="70"/>
      <c r="K31" s="42"/>
      <c r="L31" s="43"/>
      <c r="M31" s="42"/>
      <c r="N31" s="19"/>
      <c r="O31" s="19"/>
      <c r="P31" s="19"/>
    </row>
    <row r="32" spans="2:16" s="7" customFormat="1" ht="12.75">
      <c r="B32" s="35" t="s">
        <v>36</v>
      </c>
      <c r="C32" s="36" t="s">
        <v>11</v>
      </c>
      <c r="D32" s="37"/>
      <c r="E32" s="38">
        <f>8</f>
        <v>8</v>
      </c>
      <c r="F32" s="38">
        <f t="shared" si="3"/>
        <v>0</v>
      </c>
      <c r="G32" s="38">
        <f t="shared" si="4"/>
        <v>0</v>
      </c>
      <c r="H32" s="39">
        <f t="shared" si="5"/>
        <v>0</v>
      </c>
      <c r="I32" s="40">
        <f t="shared" si="6"/>
        <v>0</v>
      </c>
      <c r="J32" s="70"/>
      <c r="K32" s="42"/>
      <c r="L32" s="43"/>
      <c r="M32" s="42"/>
      <c r="N32" s="19"/>
      <c r="O32" s="19"/>
      <c r="P32" s="19"/>
    </row>
    <row r="33" spans="2:16" s="7" customFormat="1" ht="12.75">
      <c r="B33" s="35" t="s">
        <v>37</v>
      </c>
      <c r="C33" s="36" t="s">
        <v>11</v>
      </c>
      <c r="D33" s="37"/>
      <c r="E33" s="38">
        <f>1</f>
        <v>1</v>
      </c>
      <c r="F33" s="38">
        <f t="shared" si="3"/>
        <v>0</v>
      </c>
      <c r="G33" s="38">
        <f t="shared" si="4"/>
        <v>0</v>
      </c>
      <c r="H33" s="39">
        <f t="shared" si="5"/>
        <v>0</v>
      </c>
      <c r="I33" s="40">
        <f t="shared" si="6"/>
        <v>0</v>
      </c>
      <c r="J33" s="70"/>
      <c r="K33" s="42"/>
      <c r="L33" s="43"/>
      <c r="M33" s="42"/>
      <c r="N33" s="19"/>
      <c r="O33" s="19"/>
      <c r="P33" s="19"/>
    </row>
    <row r="34" spans="2:16" s="7" customFormat="1" ht="12.75">
      <c r="B34" s="35" t="s">
        <v>38</v>
      </c>
      <c r="C34" s="36" t="s">
        <v>11</v>
      </c>
      <c r="D34" s="37"/>
      <c r="E34" s="38">
        <f>9</f>
        <v>9</v>
      </c>
      <c r="F34" s="38">
        <f t="shared" si="3"/>
        <v>0</v>
      </c>
      <c r="G34" s="38">
        <f t="shared" si="4"/>
        <v>0</v>
      </c>
      <c r="H34" s="39">
        <f t="shared" si="5"/>
        <v>0</v>
      </c>
      <c r="I34" s="40">
        <f t="shared" si="6"/>
        <v>0</v>
      </c>
      <c r="J34" s="70"/>
      <c r="K34" s="42"/>
      <c r="L34" s="43"/>
      <c r="M34" s="42"/>
      <c r="N34" s="19"/>
      <c r="O34" s="19"/>
      <c r="P34" s="19"/>
    </row>
    <row r="35" spans="2:16" s="7" customFormat="1" ht="12.75">
      <c r="B35" s="35" t="s">
        <v>39</v>
      </c>
      <c r="C35" s="36" t="s">
        <v>11</v>
      </c>
      <c r="D35" s="37"/>
      <c r="E35" s="38">
        <f>1</f>
        <v>1</v>
      </c>
      <c r="F35" s="38">
        <f t="shared" si="3"/>
        <v>0</v>
      </c>
      <c r="G35" s="38">
        <f t="shared" si="4"/>
        <v>0</v>
      </c>
      <c r="H35" s="39">
        <f t="shared" si="5"/>
        <v>0</v>
      </c>
      <c r="I35" s="40">
        <f t="shared" si="6"/>
        <v>0</v>
      </c>
      <c r="J35" s="70"/>
      <c r="K35" s="42"/>
      <c r="L35" s="43"/>
      <c r="M35" s="42"/>
      <c r="N35" s="19"/>
      <c r="O35" s="19"/>
      <c r="P35" s="19"/>
    </row>
    <row r="36" spans="2:16" s="7" customFormat="1" ht="12.75">
      <c r="B36" s="35" t="s">
        <v>40</v>
      </c>
      <c r="C36" s="36" t="s">
        <v>11</v>
      </c>
      <c r="D36" s="37"/>
      <c r="E36" s="38">
        <f>8</f>
        <v>8</v>
      </c>
      <c r="F36" s="38">
        <f t="shared" si="3"/>
        <v>0</v>
      </c>
      <c r="G36" s="38">
        <f t="shared" si="4"/>
        <v>0</v>
      </c>
      <c r="H36" s="39">
        <f t="shared" si="5"/>
        <v>0</v>
      </c>
      <c r="I36" s="40">
        <f t="shared" si="6"/>
        <v>0</v>
      </c>
      <c r="J36" s="70"/>
      <c r="K36" s="42"/>
      <c r="L36" s="43"/>
      <c r="M36" s="42"/>
      <c r="N36" s="19"/>
      <c r="O36" s="19"/>
      <c r="P36" s="19"/>
    </row>
    <row r="37" spans="2:16" s="7" customFormat="1" ht="12.75">
      <c r="B37" s="35" t="s">
        <v>41</v>
      </c>
      <c r="C37" s="36" t="s">
        <v>11</v>
      </c>
      <c r="D37" s="37"/>
      <c r="E37" s="38">
        <f>5</f>
        <v>5</v>
      </c>
      <c r="F37" s="38">
        <f t="shared" si="3"/>
        <v>0</v>
      </c>
      <c r="G37" s="38">
        <f t="shared" si="4"/>
        <v>0</v>
      </c>
      <c r="H37" s="39">
        <f t="shared" si="5"/>
        <v>0</v>
      </c>
      <c r="I37" s="40">
        <f t="shared" si="6"/>
        <v>0</v>
      </c>
      <c r="J37" s="70"/>
      <c r="K37" s="42"/>
      <c r="L37" s="43"/>
      <c r="M37" s="42"/>
      <c r="N37" s="19"/>
      <c r="O37" s="19"/>
      <c r="P37" s="19"/>
    </row>
    <row r="38" spans="2:16" s="7" customFormat="1" ht="12.75">
      <c r="B38" s="35" t="s">
        <v>42</v>
      </c>
      <c r="C38" s="36" t="s">
        <v>11</v>
      </c>
      <c r="D38" s="37"/>
      <c r="E38" s="38">
        <f>5</f>
        <v>5</v>
      </c>
      <c r="F38" s="38">
        <f t="shared" si="3"/>
        <v>0</v>
      </c>
      <c r="G38" s="38">
        <f t="shared" si="4"/>
        <v>0</v>
      </c>
      <c r="H38" s="39">
        <f t="shared" si="5"/>
        <v>0</v>
      </c>
      <c r="I38" s="40">
        <f t="shared" si="6"/>
        <v>0</v>
      </c>
      <c r="J38" s="70"/>
      <c r="K38" s="42"/>
      <c r="L38" s="43"/>
      <c r="M38" s="42"/>
      <c r="N38" s="19"/>
      <c r="O38" s="19"/>
      <c r="P38" s="19"/>
    </row>
    <row r="39" spans="2:16" s="7" customFormat="1" ht="12.75">
      <c r="B39" s="35" t="s">
        <v>43</v>
      </c>
      <c r="C39" s="36" t="s">
        <v>11</v>
      </c>
      <c r="D39" s="37"/>
      <c r="E39" s="38">
        <f>3</f>
        <v>3</v>
      </c>
      <c r="F39" s="38">
        <f t="shared" si="3"/>
        <v>0</v>
      </c>
      <c r="G39" s="38">
        <f t="shared" si="4"/>
        <v>0</v>
      </c>
      <c r="H39" s="39">
        <f t="shared" si="5"/>
        <v>0</v>
      </c>
      <c r="I39" s="40">
        <f t="shared" si="6"/>
        <v>0</v>
      </c>
      <c r="J39" s="70"/>
      <c r="K39" s="42"/>
      <c r="L39" s="43"/>
      <c r="M39" s="42"/>
      <c r="N39" s="19"/>
      <c r="O39" s="19"/>
      <c r="P39" s="19"/>
    </row>
    <row r="40" spans="2:16" s="7" customFormat="1" ht="12.75">
      <c r="B40" s="35" t="s">
        <v>44</v>
      </c>
      <c r="C40" s="36" t="s">
        <v>11</v>
      </c>
      <c r="D40" s="37"/>
      <c r="E40" s="38">
        <f>1</f>
        <v>1</v>
      </c>
      <c r="F40" s="38">
        <f t="shared" si="3"/>
        <v>0</v>
      </c>
      <c r="G40" s="38">
        <f t="shared" si="4"/>
        <v>0</v>
      </c>
      <c r="H40" s="39">
        <f t="shared" si="5"/>
        <v>0</v>
      </c>
      <c r="I40" s="40">
        <f t="shared" si="6"/>
        <v>0</v>
      </c>
      <c r="J40" s="70"/>
      <c r="K40" s="42"/>
      <c r="L40" s="43"/>
      <c r="M40" s="42"/>
      <c r="N40" s="19"/>
      <c r="O40" s="19"/>
      <c r="P40" s="19"/>
    </row>
    <row r="41" spans="2:16" s="7" customFormat="1" ht="12.75">
      <c r="B41" s="35" t="s">
        <v>45</v>
      </c>
      <c r="C41" s="36" t="s">
        <v>11</v>
      </c>
      <c r="D41" s="37"/>
      <c r="E41" s="38">
        <f>4</f>
        <v>4</v>
      </c>
      <c r="F41" s="38">
        <f t="shared" si="3"/>
        <v>0</v>
      </c>
      <c r="G41" s="38">
        <f t="shared" si="4"/>
        <v>0</v>
      </c>
      <c r="H41" s="39">
        <f t="shared" si="5"/>
        <v>0</v>
      </c>
      <c r="I41" s="40">
        <f t="shared" si="6"/>
        <v>0</v>
      </c>
      <c r="J41" s="70"/>
      <c r="K41" s="42"/>
      <c r="L41" s="43"/>
      <c r="M41" s="42"/>
      <c r="N41" s="19"/>
      <c r="O41" s="19"/>
      <c r="P41" s="19"/>
    </row>
    <row r="42" spans="2:16" s="7" customFormat="1" ht="12.75">
      <c r="B42" s="35" t="s">
        <v>46</v>
      </c>
      <c r="C42" s="36" t="s">
        <v>11</v>
      </c>
      <c r="D42" s="37"/>
      <c r="E42" s="38">
        <f>1</f>
        <v>1</v>
      </c>
      <c r="F42" s="38">
        <f t="shared" si="3"/>
        <v>0</v>
      </c>
      <c r="G42" s="38">
        <f t="shared" si="4"/>
        <v>0</v>
      </c>
      <c r="H42" s="39">
        <f t="shared" si="5"/>
        <v>0</v>
      </c>
      <c r="I42" s="40">
        <f t="shared" si="6"/>
        <v>0</v>
      </c>
      <c r="J42" s="70"/>
      <c r="K42" s="42"/>
      <c r="L42" s="43"/>
      <c r="M42" s="42"/>
      <c r="N42" s="19"/>
      <c r="O42" s="19"/>
      <c r="P42" s="19"/>
    </row>
    <row r="43" spans="2:16" s="7" customFormat="1" ht="12.75">
      <c r="B43" s="35" t="s">
        <v>47</v>
      </c>
      <c r="C43" s="36" t="s">
        <v>11</v>
      </c>
      <c r="D43" s="37"/>
      <c r="E43" s="38">
        <f>1</f>
        <v>1</v>
      </c>
      <c r="F43" s="38">
        <f t="shared" si="3"/>
        <v>0</v>
      </c>
      <c r="G43" s="38">
        <f t="shared" si="4"/>
        <v>0</v>
      </c>
      <c r="H43" s="39">
        <f t="shared" si="5"/>
        <v>0</v>
      </c>
      <c r="I43" s="40">
        <f t="shared" si="6"/>
        <v>0</v>
      </c>
      <c r="J43" s="70"/>
      <c r="K43" s="42"/>
      <c r="L43" s="43"/>
      <c r="M43" s="42"/>
      <c r="N43" s="19"/>
      <c r="O43" s="19"/>
      <c r="P43" s="19"/>
    </row>
    <row r="44" spans="2:16" s="7" customFormat="1" ht="12.75">
      <c r="B44" s="35" t="s">
        <v>48</v>
      </c>
      <c r="C44" s="36" t="s">
        <v>11</v>
      </c>
      <c r="D44" s="37"/>
      <c r="E44" s="38">
        <f>1</f>
        <v>1</v>
      </c>
      <c r="F44" s="38">
        <f t="shared" si="3"/>
        <v>0</v>
      </c>
      <c r="G44" s="38">
        <f t="shared" si="4"/>
        <v>0</v>
      </c>
      <c r="H44" s="39">
        <f t="shared" si="5"/>
        <v>0</v>
      </c>
      <c r="I44" s="40">
        <f t="shared" si="6"/>
        <v>0</v>
      </c>
      <c r="J44" s="70"/>
      <c r="K44" s="42"/>
      <c r="L44" s="43"/>
      <c r="M44" s="42"/>
      <c r="N44" s="19"/>
      <c r="O44" s="19"/>
      <c r="P44" s="19"/>
    </row>
    <row r="45" spans="2:16" s="7" customFormat="1" ht="12.75">
      <c r="B45" s="44" t="s">
        <v>23</v>
      </c>
      <c r="C45" s="45" t="s">
        <v>11</v>
      </c>
      <c r="D45" s="46"/>
      <c r="E45" s="47">
        <v>0.1</v>
      </c>
      <c r="F45" s="48">
        <f>SUM(I29:I44)</f>
        <v>0</v>
      </c>
      <c r="G45" s="49">
        <f t="shared" si="4"/>
        <v>0</v>
      </c>
      <c r="H45" s="47">
        <f t="shared" si="5"/>
        <v>0</v>
      </c>
      <c r="I45" s="40">
        <f t="shared" si="6"/>
        <v>0</v>
      </c>
      <c r="J45" s="41"/>
      <c r="K45" s="17"/>
      <c r="L45" s="17"/>
      <c r="M45" s="18"/>
      <c r="N45" s="19"/>
      <c r="O45" s="20"/>
      <c r="P45" s="21"/>
    </row>
    <row r="46" spans="2:16" s="22" customFormat="1" ht="12.75">
      <c r="B46" s="23" t="s">
        <v>49</v>
      </c>
      <c r="C46" s="24"/>
      <c r="D46" s="51"/>
      <c r="E46" s="26"/>
      <c r="F46" s="52"/>
      <c r="G46" s="52"/>
      <c r="H46" s="53"/>
      <c r="I46" s="54"/>
      <c r="J46" s="29"/>
      <c r="K46" s="30"/>
      <c r="L46" s="55"/>
      <c r="M46" s="30"/>
      <c r="N46" s="33"/>
      <c r="O46" s="33"/>
      <c r="P46" s="33"/>
    </row>
    <row r="47" spans="2:16" s="7" customFormat="1" ht="12.75">
      <c r="B47" s="35" t="s">
        <v>50</v>
      </c>
      <c r="C47" s="36" t="s">
        <v>8</v>
      </c>
      <c r="D47" s="37"/>
      <c r="E47" s="38">
        <f>39.13</f>
        <v>39.13</v>
      </c>
      <c r="F47" s="38">
        <f>G47+H47</f>
        <v>0</v>
      </c>
      <c r="G47" s="38">
        <f>0</f>
        <v>0</v>
      </c>
      <c r="H47" s="39">
        <f>0</f>
        <v>0</v>
      </c>
      <c r="I47" s="40">
        <f>E47*F47</f>
        <v>0</v>
      </c>
      <c r="J47" s="41"/>
      <c r="K47" s="42"/>
      <c r="L47" s="43"/>
      <c r="M47" s="42"/>
      <c r="N47" s="19"/>
      <c r="O47" s="19"/>
      <c r="P47" s="19"/>
    </row>
    <row r="48" spans="2:16" s="7" customFormat="1" ht="12.75">
      <c r="B48" s="44" t="s">
        <v>23</v>
      </c>
      <c r="C48" s="45" t="s">
        <v>11</v>
      </c>
      <c r="D48" s="46"/>
      <c r="E48" s="47">
        <v>0.1</v>
      </c>
      <c r="F48" s="48">
        <f>SUM(I47:I47)</f>
        <v>0</v>
      </c>
      <c r="G48" s="49">
        <f>0</f>
        <v>0</v>
      </c>
      <c r="H48" s="47">
        <f>0</f>
        <v>0</v>
      </c>
      <c r="I48" s="50">
        <f>E48*F48</f>
        <v>0</v>
      </c>
      <c r="J48" s="17"/>
      <c r="K48" s="17"/>
      <c r="L48" s="17"/>
      <c r="M48" s="18"/>
      <c r="N48" s="19"/>
      <c r="O48" s="20"/>
      <c r="P48" s="21"/>
    </row>
    <row r="49" spans="2:16" s="22" customFormat="1" ht="12.75">
      <c r="B49" s="23" t="s">
        <v>51</v>
      </c>
      <c r="C49" s="24"/>
      <c r="D49" s="51"/>
      <c r="E49" s="26"/>
      <c r="F49" s="52"/>
      <c r="G49" s="52"/>
      <c r="H49" s="53"/>
      <c r="I49" s="54"/>
      <c r="J49" s="29"/>
      <c r="K49" s="30"/>
      <c r="L49" s="55"/>
      <c r="M49" s="30"/>
      <c r="N49" s="33"/>
      <c r="O49" s="33"/>
      <c r="P49" s="33"/>
    </row>
    <row r="50" spans="2:16" s="7" customFormat="1" ht="12.75">
      <c r="B50" s="35" t="s">
        <v>52</v>
      </c>
      <c r="C50" s="36" t="s">
        <v>11</v>
      </c>
      <c r="D50" s="37"/>
      <c r="E50" s="38">
        <f>3</f>
        <v>3</v>
      </c>
      <c r="F50" s="38">
        <f>G50+H50</f>
        <v>0</v>
      </c>
      <c r="G50" s="38">
        <f>0</f>
        <v>0</v>
      </c>
      <c r="H50" s="39">
        <f>0</f>
        <v>0</v>
      </c>
      <c r="I50" s="40">
        <f>E50*F50</f>
        <v>0</v>
      </c>
      <c r="J50" s="41"/>
      <c r="K50" s="42"/>
      <c r="L50" s="43"/>
      <c r="M50" s="42"/>
      <c r="N50" s="19"/>
      <c r="O50" s="19"/>
      <c r="P50" s="19"/>
    </row>
    <row r="51" spans="2:16" s="7" customFormat="1" ht="12.75">
      <c r="B51" s="71" t="s">
        <v>53</v>
      </c>
      <c r="C51" s="36" t="s">
        <v>11</v>
      </c>
      <c r="D51" s="72"/>
      <c r="E51" s="68">
        <f>3</f>
        <v>3</v>
      </c>
      <c r="F51" s="38">
        <f>G51+H51</f>
        <v>0</v>
      </c>
      <c r="G51" s="38">
        <f>0</f>
        <v>0</v>
      </c>
      <c r="H51" s="68">
        <f>0</f>
        <v>0</v>
      </c>
      <c r="I51" s="40">
        <f>E51*F51</f>
        <v>0</v>
      </c>
      <c r="J51" s="17"/>
      <c r="K51" s="17"/>
      <c r="L51" s="17"/>
      <c r="M51" s="18"/>
      <c r="N51" s="19"/>
      <c r="O51" s="20"/>
      <c r="P51" s="21"/>
    </row>
    <row r="52" spans="2:16" s="7" customFormat="1" ht="12.75">
      <c r="B52" s="35" t="s">
        <v>54</v>
      </c>
      <c r="C52" s="36" t="s">
        <v>11</v>
      </c>
      <c r="D52" s="37"/>
      <c r="E52" s="38">
        <f>7</f>
        <v>7</v>
      </c>
      <c r="F52" s="38">
        <f>G52+H52</f>
        <v>0</v>
      </c>
      <c r="G52" s="38">
        <f>0</f>
        <v>0</v>
      </c>
      <c r="H52" s="39">
        <f>0</f>
        <v>0</v>
      </c>
      <c r="I52" s="40">
        <f>E52*F52</f>
        <v>0</v>
      </c>
      <c r="J52" s="41"/>
      <c r="K52" s="42"/>
      <c r="L52" s="43"/>
      <c r="M52" s="42"/>
      <c r="N52" s="19"/>
      <c r="O52" s="19"/>
      <c r="P52" s="19"/>
    </row>
    <row r="53" spans="2:16" s="7" customFormat="1" ht="12.75">
      <c r="B53" s="71" t="s">
        <v>55</v>
      </c>
      <c r="C53" s="36" t="s">
        <v>11</v>
      </c>
      <c r="D53" s="72"/>
      <c r="E53" s="68">
        <f>7</f>
        <v>7</v>
      </c>
      <c r="F53" s="38">
        <f>G53+H53</f>
        <v>0</v>
      </c>
      <c r="G53" s="38">
        <f>0</f>
        <v>0</v>
      </c>
      <c r="H53" s="68">
        <f>0</f>
        <v>0</v>
      </c>
      <c r="I53" s="40">
        <f>E53*F53</f>
        <v>0</v>
      </c>
      <c r="J53" s="17"/>
      <c r="K53" s="17"/>
      <c r="L53" s="17"/>
      <c r="M53" s="18"/>
      <c r="N53" s="19"/>
      <c r="O53" s="20"/>
      <c r="P53" s="21"/>
    </row>
    <row r="54" spans="2:16" s="7" customFormat="1" ht="12.75">
      <c r="B54" s="44" t="s">
        <v>56</v>
      </c>
      <c r="C54" s="45" t="s">
        <v>11</v>
      </c>
      <c r="D54" s="46"/>
      <c r="E54" s="47">
        <v>0.1</v>
      </c>
      <c r="F54" s="48">
        <f>SUM(I50:I53)</f>
        <v>0</v>
      </c>
      <c r="G54" s="49">
        <f>0</f>
        <v>0</v>
      </c>
      <c r="H54" s="47">
        <f>0</f>
        <v>0</v>
      </c>
      <c r="I54" s="50">
        <f>E54*F54</f>
        <v>0</v>
      </c>
      <c r="J54" s="17"/>
      <c r="K54" s="17"/>
      <c r="L54" s="17"/>
      <c r="M54" s="18"/>
      <c r="N54" s="19"/>
      <c r="O54" s="20"/>
      <c r="P54" s="21"/>
    </row>
    <row r="55" spans="2:16" s="22" customFormat="1" ht="12.75">
      <c r="B55" s="56" t="s">
        <v>57</v>
      </c>
      <c r="C55" s="73"/>
      <c r="D55" s="74"/>
      <c r="E55" s="75"/>
      <c r="F55" s="60"/>
      <c r="G55" s="60"/>
      <c r="H55" s="62"/>
      <c r="I55" s="63"/>
      <c r="J55" s="29"/>
      <c r="K55" s="30"/>
      <c r="L55" s="55"/>
      <c r="M55" s="30"/>
      <c r="N55" s="33"/>
      <c r="O55" s="33"/>
      <c r="P55" s="33"/>
    </row>
    <row r="56" spans="2:16" s="7" customFormat="1" ht="12.75">
      <c r="B56" s="76" t="s">
        <v>58</v>
      </c>
      <c r="C56" s="66" t="s">
        <v>8</v>
      </c>
      <c r="D56" s="77"/>
      <c r="E56" s="48">
        <f>43.04</f>
        <v>43.04</v>
      </c>
      <c r="F56" s="48">
        <f aca="true" t="shared" si="7" ref="F56:F61">G56+H56</f>
        <v>0</v>
      </c>
      <c r="G56" s="48">
        <f aca="true" t="shared" si="8" ref="G56:G62">0</f>
        <v>0</v>
      </c>
      <c r="H56" s="78">
        <f aca="true" t="shared" si="9" ref="H56:H62">0</f>
        <v>0</v>
      </c>
      <c r="I56" s="50">
        <f aca="true" t="shared" si="10" ref="I56:I62">E56*F56</f>
        <v>0</v>
      </c>
      <c r="J56" s="41"/>
      <c r="K56" s="42"/>
      <c r="L56" s="43"/>
      <c r="M56" s="42"/>
      <c r="N56" s="19"/>
      <c r="O56" s="19"/>
      <c r="P56" s="19"/>
    </row>
    <row r="57" spans="2:16" s="7" customFormat="1" ht="12.75">
      <c r="B57" s="79" t="s">
        <v>59</v>
      </c>
      <c r="C57" s="66" t="s">
        <v>8</v>
      </c>
      <c r="D57" s="77"/>
      <c r="E57" s="48">
        <f>39.13</f>
        <v>39.13</v>
      </c>
      <c r="F57" s="48">
        <f t="shared" si="7"/>
        <v>0</v>
      </c>
      <c r="G57" s="48">
        <f t="shared" si="8"/>
        <v>0</v>
      </c>
      <c r="H57" s="78">
        <f t="shared" si="9"/>
        <v>0</v>
      </c>
      <c r="I57" s="50">
        <f t="shared" si="10"/>
        <v>0</v>
      </c>
      <c r="J57" s="41"/>
      <c r="K57" s="42"/>
      <c r="L57" s="43"/>
      <c r="M57" s="42"/>
      <c r="N57" s="19"/>
      <c r="O57" s="19"/>
      <c r="P57" s="19"/>
    </row>
    <row r="58" spans="2:16" s="7" customFormat="1" ht="12.75">
      <c r="B58" s="79" t="s">
        <v>60</v>
      </c>
      <c r="C58" s="66" t="s">
        <v>8</v>
      </c>
      <c r="D58" s="77"/>
      <c r="E58" s="48">
        <f>4.13</f>
        <v>4.13</v>
      </c>
      <c r="F58" s="48">
        <f t="shared" si="7"/>
        <v>0</v>
      </c>
      <c r="G58" s="48">
        <f t="shared" si="8"/>
        <v>0</v>
      </c>
      <c r="H58" s="78">
        <f t="shared" si="9"/>
        <v>0</v>
      </c>
      <c r="I58" s="50">
        <f t="shared" si="10"/>
        <v>0</v>
      </c>
      <c r="J58" s="41"/>
      <c r="K58" s="42"/>
      <c r="L58" s="43"/>
      <c r="M58" s="42"/>
      <c r="N58" s="19"/>
      <c r="O58" s="19"/>
      <c r="P58" s="19"/>
    </row>
    <row r="59" spans="2:16" s="7" customFormat="1" ht="12.75">
      <c r="B59" s="79" t="s">
        <v>61</v>
      </c>
      <c r="C59" s="66" t="s">
        <v>62</v>
      </c>
      <c r="D59" s="77"/>
      <c r="E59" s="48">
        <f>23.9</f>
        <v>23.9</v>
      </c>
      <c r="F59" s="48">
        <f t="shared" si="7"/>
        <v>0</v>
      </c>
      <c r="G59" s="48">
        <f t="shared" si="8"/>
        <v>0</v>
      </c>
      <c r="H59" s="78">
        <f t="shared" si="9"/>
        <v>0</v>
      </c>
      <c r="I59" s="50">
        <f t="shared" si="10"/>
        <v>0</v>
      </c>
      <c r="J59" s="41"/>
      <c r="K59" s="42"/>
      <c r="L59" s="43"/>
      <c r="M59" s="42"/>
      <c r="N59" s="19"/>
      <c r="O59" s="19"/>
      <c r="P59" s="19"/>
    </row>
    <row r="60" spans="2:16" s="7" customFormat="1" ht="12.75">
      <c r="B60" s="76" t="s">
        <v>63</v>
      </c>
      <c r="C60" s="66" t="s">
        <v>8</v>
      </c>
      <c r="D60" s="77"/>
      <c r="E60" s="48">
        <f>39.13</f>
        <v>39.13</v>
      </c>
      <c r="F60" s="48">
        <f t="shared" si="7"/>
        <v>0</v>
      </c>
      <c r="G60" s="48">
        <f t="shared" si="8"/>
        <v>0</v>
      </c>
      <c r="H60" s="78">
        <f t="shared" si="9"/>
        <v>0</v>
      </c>
      <c r="I60" s="50">
        <f t="shared" si="10"/>
        <v>0</v>
      </c>
      <c r="J60" s="41"/>
      <c r="K60" s="42"/>
      <c r="L60" s="43"/>
      <c r="M60" s="42"/>
      <c r="N60" s="19"/>
      <c r="O60" s="19"/>
      <c r="P60" s="19"/>
    </row>
    <row r="61" spans="2:16" s="7" customFormat="1" ht="12.75">
      <c r="B61" s="79" t="s">
        <v>64</v>
      </c>
      <c r="C61" s="66" t="s">
        <v>62</v>
      </c>
      <c r="D61" s="77"/>
      <c r="E61" s="48">
        <f>84.72</f>
        <v>84.72</v>
      </c>
      <c r="F61" s="48">
        <f t="shared" si="7"/>
        <v>0</v>
      </c>
      <c r="G61" s="48">
        <f t="shared" si="8"/>
        <v>0</v>
      </c>
      <c r="H61" s="78">
        <f t="shared" si="9"/>
        <v>0</v>
      </c>
      <c r="I61" s="50">
        <f t="shared" si="10"/>
        <v>0</v>
      </c>
      <c r="J61" s="41"/>
      <c r="K61" s="42"/>
      <c r="L61" s="43"/>
      <c r="M61" s="42"/>
      <c r="N61" s="19"/>
      <c r="O61" s="19"/>
      <c r="P61" s="19"/>
    </row>
    <row r="62" spans="2:16" s="7" customFormat="1" ht="12.75">
      <c r="B62" s="44" t="s">
        <v>65</v>
      </c>
      <c r="C62" s="45" t="s">
        <v>11</v>
      </c>
      <c r="D62" s="46"/>
      <c r="E62" s="47">
        <v>0.1</v>
      </c>
      <c r="F62" s="48">
        <f>SUM(I56:I61)</f>
        <v>0</v>
      </c>
      <c r="G62" s="49">
        <f t="shared" si="8"/>
        <v>0</v>
      </c>
      <c r="H62" s="47">
        <f t="shared" si="9"/>
        <v>0</v>
      </c>
      <c r="I62" s="50">
        <f t="shared" si="10"/>
        <v>0</v>
      </c>
      <c r="J62" s="17"/>
      <c r="K62" s="17"/>
      <c r="L62" s="17"/>
      <c r="M62" s="18"/>
      <c r="N62" s="19"/>
      <c r="O62" s="20"/>
      <c r="P62" s="21"/>
    </row>
    <row r="63" spans="2:16" s="22" customFormat="1" ht="12.75">
      <c r="B63" s="56" t="s">
        <v>66</v>
      </c>
      <c r="C63" s="73"/>
      <c r="D63" s="74"/>
      <c r="E63" s="75"/>
      <c r="F63" s="60"/>
      <c r="G63" s="60"/>
      <c r="H63" s="62"/>
      <c r="I63" s="63"/>
      <c r="J63" s="29"/>
      <c r="K63" s="30"/>
      <c r="L63" s="55"/>
      <c r="M63" s="30"/>
      <c r="N63" s="33"/>
      <c r="O63" s="33"/>
      <c r="P63" s="33"/>
    </row>
    <row r="64" spans="2:16" s="7" customFormat="1" ht="12.75">
      <c r="B64" s="76" t="s">
        <v>67</v>
      </c>
      <c r="C64" s="66" t="s">
        <v>8</v>
      </c>
      <c r="D64" s="77"/>
      <c r="E64" s="48">
        <f>167.72</f>
        <v>167.72</v>
      </c>
      <c r="F64" s="48">
        <f aca="true" t="shared" si="11" ref="F64:F72">G64+H64</f>
        <v>0</v>
      </c>
      <c r="G64" s="48">
        <f aca="true" t="shared" si="12" ref="G64:G73">0</f>
        <v>0</v>
      </c>
      <c r="H64" s="78">
        <f aca="true" t="shared" si="13" ref="H64:H73">0</f>
        <v>0</v>
      </c>
      <c r="I64" s="50">
        <f aca="true" t="shared" si="14" ref="I64:I73">E64*F64</f>
        <v>0</v>
      </c>
      <c r="J64" s="41"/>
      <c r="K64" s="42"/>
      <c r="L64" s="43"/>
      <c r="M64" s="42"/>
      <c r="N64" s="19"/>
      <c r="O64" s="19"/>
      <c r="P64" s="19"/>
    </row>
    <row r="65" spans="2:16" s="7" customFormat="1" ht="12.75">
      <c r="B65" s="79" t="s">
        <v>59</v>
      </c>
      <c r="C65" s="66" t="s">
        <v>8</v>
      </c>
      <c r="D65" s="77"/>
      <c r="E65" s="48">
        <f>152.47</f>
        <v>152.47</v>
      </c>
      <c r="F65" s="48">
        <f t="shared" si="11"/>
        <v>0</v>
      </c>
      <c r="G65" s="48">
        <f t="shared" si="12"/>
        <v>0</v>
      </c>
      <c r="H65" s="78">
        <f t="shared" si="13"/>
        <v>0</v>
      </c>
      <c r="I65" s="50">
        <f t="shared" si="14"/>
        <v>0</v>
      </c>
      <c r="J65" s="41"/>
      <c r="K65" s="42"/>
      <c r="L65" s="43"/>
      <c r="M65" s="42"/>
      <c r="N65" s="19"/>
      <c r="O65" s="19"/>
      <c r="P65" s="19"/>
    </row>
    <row r="66" spans="2:16" s="7" customFormat="1" ht="12.75">
      <c r="B66" s="79" t="s">
        <v>60</v>
      </c>
      <c r="C66" s="66" t="s">
        <v>8</v>
      </c>
      <c r="D66" s="77"/>
      <c r="E66" s="48">
        <f>28.25</f>
        <v>28.25</v>
      </c>
      <c r="F66" s="48">
        <f t="shared" si="11"/>
        <v>0</v>
      </c>
      <c r="G66" s="48">
        <f t="shared" si="12"/>
        <v>0</v>
      </c>
      <c r="H66" s="78">
        <f t="shared" si="13"/>
        <v>0</v>
      </c>
      <c r="I66" s="50">
        <f t="shared" si="14"/>
        <v>0</v>
      </c>
      <c r="J66" s="41"/>
      <c r="K66" s="42"/>
      <c r="L66" s="43"/>
      <c r="M66" s="42"/>
      <c r="N66" s="19"/>
      <c r="O66" s="19"/>
      <c r="P66" s="19"/>
    </row>
    <row r="67" spans="2:16" s="7" customFormat="1" ht="12.75">
      <c r="B67" s="79" t="s">
        <v>61</v>
      </c>
      <c r="C67" s="66" t="s">
        <v>62</v>
      </c>
      <c r="D67" s="77"/>
      <c r="E67" s="48">
        <f>18.9</f>
        <v>18.9</v>
      </c>
      <c r="F67" s="48">
        <f t="shared" si="11"/>
        <v>0</v>
      </c>
      <c r="G67" s="48">
        <f t="shared" si="12"/>
        <v>0</v>
      </c>
      <c r="H67" s="78">
        <f t="shared" si="13"/>
        <v>0</v>
      </c>
      <c r="I67" s="50">
        <f t="shared" si="14"/>
        <v>0</v>
      </c>
      <c r="J67" s="41"/>
      <c r="K67" s="42"/>
      <c r="L67" s="43"/>
      <c r="M67" s="42"/>
      <c r="N67" s="19"/>
      <c r="O67" s="19"/>
      <c r="P67" s="19"/>
    </row>
    <row r="68" spans="2:16" s="7" customFormat="1" ht="12.75">
      <c r="B68" s="76" t="s">
        <v>68</v>
      </c>
      <c r="C68" s="66" t="s">
        <v>8</v>
      </c>
      <c r="D68" s="77"/>
      <c r="E68" s="48">
        <f>152.47</f>
        <v>152.47</v>
      </c>
      <c r="F68" s="48">
        <f t="shared" si="11"/>
        <v>0</v>
      </c>
      <c r="G68" s="48">
        <f t="shared" si="12"/>
        <v>0</v>
      </c>
      <c r="H68" s="78">
        <f t="shared" si="13"/>
        <v>0</v>
      </c>
      <c r="I68" s="50">
        <f t="shared" si="14"/>
        <v>0</v>
      </c>
      <c r="J68" s="41"/>
      <c r="K68" s="42"/>
      <c r="L68" s="43"/>
      <c r="M68" s="42"/>
      <c r="N68" s="19"/>
      <c r="O68" s="19"/>
      <c r="P68" s="19"/>
    </row>
    <row r="69" spans="2:16" s="7" customFormat="1" ht="12.75">
      <c r="B69" s="79" t="s">
        <v>69</v>
      </c>
      <c r="C69" s="66" t="s">
        <v>62</v>
      </c>
      <c r="D69" s="77"/>
      <c r="E69" s="48">
        <f>126.09</f>
        <v>126.09</v>
      </c>
      <c r="F69" s="48">
        <f t="shared" si="11"/>
        <v>0</v>
      </c>
      <c r="G69" s="48">
        <f t="shared" si="12"/>
        <v>0</v>
      </c>
      <c r="H69" s="78">
        <f t="shared" si="13"/>
        <v>0</v>
      </c>
      <c r="I69" s="50">
        <f t="shared" si="14"/>
        <v>0</v>
      </c>
      <c r="J69" s="41"/>
      <c r="K69" s="42"/>
      <c r="L69" s="43"/>
      <c r="M69" s="42"/>
      <c r="N69" s="19"/>
      <c r="O69" s="19"/>
      <c r="P69" s="19"/>
    </row>
    <row r="70" spans="2:16" s="7" customFormat="1" ht="12.75">
      <c r="B70" s="79" t="s">
        <v>64</v>
      </c>
      <c r="C70" s="66" t="s">
        <v>62</v>
      </c>
      <c r="D70" s="77"/>
      <c r="E70" s="48">
        <f>137.11</f>
        <v>137.11</v>
      </c>
      <c r="F70" s="48">
        <f t="shared" si="11"/>
        <v>0</v>
      </c>
      <c r="G70" s="48">
        <f t="shared" si="12"/>
        <v>0</v>
      </c>
      <c r="H70" s="78">
        <f t="shared" si="13"/>
        <v>0</v>
      </c>
      <c r="I70" s="50">
        <f t="shared" si="14"/>
        <v>0</v>
      </c>
      <c r="J70" s="41"/>
      <c r="K70" s="42"/>
      <c r="L70" s="43"/>
      <c r="M70" s="42"/>
      <c r="N70" s="19"/>
      <c r="O70" s="19"/>
      <c r="P70" s="19"/>
    </row>
    <row r="71" spans="2:16" s="7" customFormat="1" ht="12.75">
      <c r="B71" s="79" t="s">
        <v>70</v>
      </c>
      <c r="C71" s="66" t="s">
        <v>62</v>
      </c>
      <c r="D71" s="77"/>
      <c r="E71" s="48">
        <f>75.87</f>
        <v>75.87</v>
      </c>
      <c r="F71" s="48">
        <f t="shared" si="11"/>
        <v>0</v>
      </c>
      <c r="G71" s="48">
        <f t="shared" si="12"/>
        <v>0</v>
      </c>
      <c r="H71" s="78">
        <f t="shared" si="13"/>
        <v>0</v>
      </c>
      <c r="I71" s="50">
        <f t="shared" si="14"/>
        <v>0</v>
      </c>
      <c r="J71" s="41"/>
      <c r="K71" s="42"/>
      <c r="L71" s="43"/>
      <c r="M71" s="42"/>
      <c r="N71" s="19"/>
      <c r="O71" s="19"/>
      <c r="P71" s="19"/>
    </row>
    <row r="72" spans="2:16" s="7" customFormat="1" ht="12.75">
      <c r="B72" s="79" t="s">
        <v>71</v>
      </c>
      <c r="C72" s="66" t="s">
        <v>11</v>
      </c>
      <c r="D72" s="77"/>
      <c r="E72" s="48">
        <f>97</f>
        <v>97</v>
      </c>
      <c r="F72" s="48">
        <f t="shared" si="11"/>
        <v>0</v>
      </c>
      <c r="G72" s="48">
        <f t="shared" si="12"/>
        <v>0</v>
      </c>
      <c r="H72" s="78">
        <f t="shared" si="13"/>
        <v>0</v>
      </c>
      <c r="I72" s="50">
        <f t="shared" si="14"/>
        <v>0</v>
      </c>
      <c r="J72" s="41"/>
      <c r="K72" s="42"/>
      <c r="L72" s="43"/>
      <c r="M72" s="42"/>
      <c r="N72" s="19"/>
      <c r="O72" s="19"/>
      <c r="P72" s="19"/>
    </row>
    <row r="73" spans="2:16" s="7" customFormat="1" ht="12.75">
      <c r="B73" s="44" t="s">
        <v>72</v>
      </c>
      <c r="C73" s="45" t="s">
        <v>11</v>
      </c>
      <c r="D73" s="46"/>
      <c r="E73" s="47">
        <v>0.1</v>
      </c>
      <c r="F73" s="48">
        <f>SUM(I64:I72)</f>
        <v>0</v>
      </c>
      <c r="G73" s="49">
        <f t="shared" si="12"/>
        <v>0</v>
      </c>
      <c r="H73" s="47">
        <f t="shared" si="13"/>
        <v>0</v>
      </c>
      <c r="I73" s="50">
        <f t="shared" si="14"/>
        <v>0</v>
      </c>
      <c r="J73" s="17"/>
      <c r="K73" s="17"/>
      <c r="L73" s="17"/>
      <c r="M73" s="18"/>
      <c r="N73" s="19"/>
      <c r="O73" s="20"/>
      <c r="P73" s="21"/>
    </row>
    <row r="74" spans="2:16" s="22" customFormat="1" ht="12.75">
      <c r="B74" s="23" t="s">
        <v>73</v>
      </c>
      <c r="C74" s="24"/>
      <c r="D74" s="51"/>
      <c r="E74" s="26"/>
      <c r="F74" s="52"/>
      <c r="G74" s="52"/>
      <c r="H74" s="53"/>
      <c r="I74" s="54"/>
      <c r="J74" s="29"/>
      <c r="K74" s="30"/>
      <c r="L74" s="55"/>
      <c r="M74" s="30"/>
      <c r="N74" s="33"/>
      <c r="O74" s="33"/>
      <c r="P74" s="33"/>
    </row>
    <row r="75" spans="2:16" s="7" customFormat="1" ht="12.75">
      <c r="B75" s="35" t="s">
        <v>74</v>
      </c>
      <c r="C75" s="36" t="s">
        <v>8</v>
      </c>
      <c r="D75" s="37"/>
      <c r="E75" s="38">
        <f>62</f>
        <v>62</v>
      </c>
      <c r="F75" s="38">
        <f>G75+H75</f>
        <v>0</v>
      </c>
      <c r="G75" s="38">
        <f>0</f>
        <v>0</v>
      </c>
      <c r="H75" s="39">
        <f>0</f>
        <v>0</v>
      </c>
      <c r="I75" s="40">
        <f>E75*F75</f>
        <v>0</v>
      </c>
      <c r="J75" s="41"/>
      <c r="K75" s="42"/>
      <c r="L75" s="43"/>
      <c r="M75" s="42"/>
      <c r="N75" s="19"/>
      <c r="O75" s="19"/>
      <c r="P75" s="19"/>
    </row>
    <row r="76" spans="2:16" s="7" customFormat="1" ht="12.75">
      <c r="B76" s="44" t="s">
        <v>72</v>
      </c>
      <c r="C76" s="45" t="s">
        <v>11</v>
      </c>
      <c r="D76" s="46"/>
      <c r="E76" s="47">
        <v>0.1</v>
      </c>
      <c r="F76" s="48">
        <f>SUM(I75)</f>
        <v>0</v>
      </c>
      <c r="G76" s="49">
        <f>0</f>
        <v>0</v>
      </c>
      <c r="H76" s="47">
        <f>0</f>
        <v>0</v>
      </c>
      <c r="I76" s="50">
        <f>E76*F76</f>
        <v>0</v>
      </c>
      <c r="J76" s="17"/>
      <c r="K76" s="17"/>
      <c r="L76" s="17"/>
      <c r="M76" s="18"/>
      <c r="N76" s="19"/>
      <c r="O76" s="20"/>
      <c r="P76" s="21"/>
    </row>
    <row r="77" spans="2:16" s="22" customFormat="1" ht="12.75">
      <c r="B77" s="23" t="s">
        <v>75</v>
      </c>
      <c r="C77" s="24"/>
      <c r="D77" s="51"/>
      <c r="E77" s="26"/>
      <c r="F77" s="52"/>
      <c r="G77" s="52"/>
      <c r="H77" s="53"/>
      <c r="I77" s="54"/>
      <c r="J77" s="29"/>
      <c r="K77" s="30"/>
      <c r="L77" s="55"/>
      <c r="M77" s="30"/>
      <c r="N77" s="33"/>
      <c r="O77" s="33"/>
      <c r="P77" s="33"/>
    </row>
    <row r="78" spans="2:16" s="7" customFormat="1" ht="12.75">
      <c r="B78" s="35" t="s">
        <v>76</v>
      </c>
      <c r="C78" s="36" t="s">
        <v>8</v>
      </c>
      <c r="D78" s="37"/>
      <c r="E78" s="38">
        <f>1</f>
        <v>1</v>
      </c>
      <c r="F78" s="38">
        <f>G78+H78</f>
        <v>0</v>
      </c>
      <c r="G78" s="38">
        <f>0</f>
        <v>0</v>
      </c>
      <c r="H78" s="39">
        <f>0</f>
        <v>0</v>
      </c>
      <c r="I78" s="40">
        <f>E78*F78</f>
        <v>0</v>
      </c>
      <c r="J78" s="41"/>
      <c r="K78" s="42"/>
      <c r="L78" s="43"/>
      <c r="M78" s="42"/>
      <c r="N78" s="19"/>
      <c r="O78" s="19"/>
      <c r="P78" s="19"/>
    </row>
    <row r="79" spans="2:16" s="7" customFormat="1" ht="12.75">
      <c r="B79" s="44" t="s">
        <v>77</v>
      </c>
      <c r="C79" s="45" t="s">
        <v>11</v>
      </c>
      <c r="D79" s="46"/>
      <c r="E79" s="47">
        <v>0.1</v>
      </c>
      <c r="F79" s="48">
        <f>SUM(I78)</f>
        <v>0</v>
      </c>
      <c r="G79" s="49">
        <f>0</f>
        <v>0</v>
      </c>
      <c r="H79" s="47">
        <f>0</f>
        <v>0</v>
      </c>
      <c r="I79" s="50">
        <f>E79*F79</f>
        <v>0</v>
      </c>
      <c r="J79" s="17"/>
      <c r="K79" s="17"/>
      <c r="L79" s="17"/>
      <c r="M79" s="18"/>
      <c r="N79" s="19"/>
      <c r="O79" s="20"/>
      <c r="P79" s="21"/>
    </row>
    <row r="80" spans="2:16" s="22" customFormat="1" ht="12.75">
      <c r="B80" s="23" t="s">
        <v>78</v>
      </c>
      <c r="C80" s="24"/>
      <c r="D80" s="51"/>
      <c r="E80" s="26"/>
      <c r="F80" s="52"/>
      <c r="G80" s="52"/>
      <c r="H80" s="53"/>
      <c r="I80" s="54"/>
      <c r="J80" s="29"/>
      <c r="K80" s="30"/>
      <c r="L80" s="55"/>
      <c r="M80" s="30"/>
      <c r="N80" s="33"/>
      <c r="O80" s="33"/>
      <c r="P80" s="33"/>
    </row>
    <row r="81" spans="2:16" s="22" customFormat="1" ht="12.75">
      <c r="B81" s="80" t="s">
        <v>79</v>
      </c>
      <c r="C81" s="36"/>
      <c r="D81" s="37"/>
      <c r="E81" s="81"/>
      <c r="F81" s="82"/>
      <c r="G81" s="82"/>
      <c r="H81" s="83"/>
      <c r="I81" s="84"/>
      <c r="J81" s="29"/>
      <c r="K81" s="30"/>
      <c r="L81" s="55"/>
      <c r="M81" s="30"/>
      <c r="N81" s="33"/>
      <c r="O81" s="33"/>
      <c r="P81" s="33"/>
    </row>
    <row r="82" spans="2:16" s="7" customFormat="1" ht="14.25">
      <c r="B82" s="85" t="s">
        <v>80</v>
      </c>
      <c r="C82" s="36" t="s">
        <v>11</v>
      </c>
      <c r="D82" s="72"/>
      <c r="E82" s="86">
        <f>1</f>
        <v>1</v>
      </c>
      <c r="F82" s="38">
        <f>G82+H82</f>
        <v>0</v>
      </c>
      <c r="G82" s="87">
        <f>0</f>
        <v>0</v>
      </c>
      <c r="H82" s="68">
        <f>0</f>
        <v>0</v>
      </c>
      <c r="I82" s="40">
        <f>E82*F82</f>
        <v>0</v>
      </c>
      <c r="J82" s="17"/>
      <c r="K82" s="17"/>
      <c r="L82" s="17"/>
      <c r="M82" s="18"/>
      <c r="N82" s="19"/>
      <c r="O82" s="20"/>
      <c r="P82" s="21"/>
    </row>
    <row r="83" spans="2:16" s="7" customFormat="1" ht="14.25">
      <c r="B83" s="85" t="s">
        <v>81</v>
      </c>
      <c r="C83" s="36" t="s">
        <v>11</v>
      </c>
      <c r="D83" s="72"/>
      <c r="E83" s="86">
        <f>1</f>
        <v>1</v>
      </c>
      <c r="F83" s="38">
        <f>G83+H83</f>
        <v>0</v>
      </c>
      <c r="G83" s="87">
        <f>0</f>
        <v>0</v>
      </c>
      <c r="H83" s="68">
        <f>0</f>
        <v>0</v>
      </c>
      <c r="I83" s="40">
        <f>E83*F83</f>
        <v>0</v>
      </c>
      <c r="J83" s="17"/>
      <c r="K83" s="17"/>
      <c r="L83" s="17"/>
      <c r="M83" s="18"/>
      <c r="N83" s="19"/>
      <c r="O83" s="20"/>
      <c r="P83" s="21"/>
    </row>
    <row r="84" spans="2:16" s="7" customFormat="1" ht="14.25">
      <c r="B84" s="85" t="s">
        <v>82</v>
      </c>
      <c r="C84" s="36" t="s">
        <v>11</v>
      </c>
      <c r="D84" s="72"/>
      <c r="E84" s="86">
        <f>1</f>
        <v>1</v>
      </c>
      <c r="F84" s="38">
        <f>G84+H84</f>
        <v>0</v>
      </c>
      <c r="G84" s="87">
        <f>0</f>
        <v>0</v>
      </c>
      <c r="H84" s="68">
        <f>0</f>
        <v>0</v>
      </c>
      <c r="I84" s="40">
        <f>E84*F84</f>
        <v>0</v>
      </c>
      <c r="J84" s="17"/>
      <c r="K84" s="17"/>
      <c r="L84" s="17"/>
      <c r="M84" s="18"/>
      <c r="N84" s="19"/>
      <c r="O84" s="20"/>
      <c r="P84" s="21"/>
    </row>
    <row r="85" spans="2:16" s="7" customFormat="1" ht="14.25">
      <c r="B85" s="85" t="s">
        <v>83</v>
      </c>
      <c r="C85" s="36" t="s">
        <v>11</v>
      </c>
      <c r="D85" s="72"/>
      <c r="E85" s="86">
        <f>1</f>
        <v>1</v>
      </c>
      <c r="F85" s="38">
        <f>G85+H85</f>
        <v>0</v>
      </c>
      <c r="G85" s="87">
        <f>0</f>
        <v>0</v>
      </c>
      <c r="H85" s="68">
        <f>0</f>
        <v>0</v>
      </c>
      <c r="I85" s="40">
        <f>E85*F85</f>
        <v>0</v>
      </c>
      <c r="J85" s="17"/>
      <c r="K85" s="17"/>
      <c r="L85" s="17"/>
      <c r="M85" s="18"/>
      <c r="N85" s="19"/>
      <c r="O85" s="20"/>
      <c r="P85" s="21"/>
    </row>
    <row r="86" spans="2:16" s="7" customFormat="1" ht="12.75">
      <c r="B86" s="80" t="s">
        <v>84</v>
      </c>
      <c r="C86" s="36"/>
      <c r="D86" s="72"/>
      <c r="E86" s="86"/>
      <c r="F86" s="38"/>
      <c r="G86" s="87"/>
      <c r="H86" s="68"/>
      <c r="I86" s="40"/>
      <c r="J86" s="17"/>
      <c r="K86" s="17"/>
      <c r="L86" s="17"/>
      <c r="M86" s="18"/>
      <c r="N86" s="19"/>
      <c r="O86" s="20"/>
      <c r="P86" s="21"/>
    </row>
    <row r="87" spans="2:16" s="7" customFormat="1" ht="14.25">
      <c r="B87" s="85" t="s">
        <v>85</v>
      </c>
      <c r="C87" s="36" t="s">
        <v>11</v>
      </c>
      <c r="D87" s="72"/>
      <c r="E87" s="86">
        <f>1</f>
        <v>1</v>
      </c>
      <c r="F87" s="38">
        <f>G87+H87</f>
        <v>0</v>
      </c>
      <c r="G87" s="87">
        <f>0</f>
        <v>0</v>
      </c>
      <c r="H87" s="68">
        <f>0</f>
        <v>0</v>
      </c>
      <c r="I87" s="40">
        <f>E87*F87</f>
        <v>0</v>
      </c>
      <c r="J87" s="17"/>
      <c r="K87" s="17"/>
      <c r="L87" s="17"/>
      <c r="M87" s="18"/>
      <c r="N87" s="19"/>
      <c r="O87" s="20"/>
      <c r="P87" s="21"/>
    </row>
    <row r="88" spans="2:16" s="7" customFormat="1" ht="12.75">
      <c r="B88" s="80" t="s">
        <v>86</v>
      </c>
      <c r="C88" s="36"/>
      <c r="D88" s="72"/>
      <c r="E88" s="86"/>
      <c r="F88" s="38"/>
      <c r="G88" s="87"/>
      <c r="H88" s="68"/>
      <c r="I88" s="40"/>
      <c r="J88" s="17"/>
      <c r="K88" s="17"/>
      <c r="L88" s="17"/>
      <c r="M88" s="18"/>
      <c r="N88" s="19"/>
      <c r="O88" s="20"/>
      <c r="P88" s="21"/>
    </row>
    <row r="89" spans="2:16" s="7" customFormat="1" ht="14.25">
      <c r="B89" s="85" t="s">
        <v>87</v>
      </c>
      <c r="C89" s="36" t="s">
        <v>11</v>
      </c>
      <c r="D89" s="72"/>
      <c r="E89" s="86">
        <f>1</f>
        <v>1</v>
      </c>
      <c r="F89" s="38">
        <f>G89+H89</f>
        <v>0</v>
      </c>
      <c r="G89" s="87">
        <f>0</f>
        <v>0</v>
      </c>
      <c r="H89" s="68">
        <f>0</f>
        <v>0</v>
      </c>
      <c r="I89" s="40">
        <f>E89*F89</f>
        <v>0</v>
      </c>
      <c r="J89" s="17"/>
      <c r="K89" s="17"/>
      <c r="L89" s="17"/>
      <c r="M89" s="18"/>
      <c r="N89" s="19"/>
      <c r="O89" s="20"/>
      <c r="P89" s="21"/>
    </row>
    <row r="90" spans="2:16" s="7" customFormat="1" ht="12.75">
      <c r="B90" s="88" t="s">
        <v>88</v>
      </c>
      <c r="C90" s="36"/>
      <c r="D90" s="72"/>
      <c r="E90" s="86"/>
      <c r="F90" s="38"/>
      <c r="G90" s="87"/>
      <c r="H90" s="68"/>
      <c r="I90" s="40"/>
      <c r="J90" s="17"/>
      <c r="K90" s="17"/>
      <c r="L90" s="17"/>
      <c r="M90" s="18"/>
      <c r="N90" s="19"/>
      <c r="O90" s="20"/>
      <c r="P90" s="21"/>
    </row>
    <row r="91" spans="2:16" s="7" customFormat="1" ht="12.75">
      <c r="B91" s="44" t="s">
        <v>89</v>
      </c>
      <c r="C91" s="45" t="s">
        <v>11</v>
      </c>
      <c r="D91" s="46"/>
      <c r="E91" s="47">
        <v>0.1</v>
      </c>
      <c r="F91" s="48">
        <f>SUM(I82:I89)</f>
        <v>0</v>
      </c>
      <c r="G91" s="49">
        <f>0</f>
        <v>0</v>
      </c>
      <c r="H91" s="47">
        <f>0</f>
        <v>0</v>
      </c>
      <c r="I91" s="50">
        <f>E91*F91</f>
        <v>0</v>
      </c>
      <c r="J91" s="17"/>
      <c r="K91" s="17"/>
      <c r="L91" s="17"/>
      <c r="M91" s="18"/>
      <c r="N91" s="19"/>
      <c r="O91" s="20"/>
      <c r="P91" s="21"/>
    </row>
    <row r="92" spans="2:16" s="7" customFormat="1" ht="12" customHeight="1">
      <c r="B92" s="89"/>
      <c r="C92" s="90"/>
      <c r="D92" s="91"/>
      <c r="E92" s="92"/>
      <c r="F92" s="93"/>
      <c r="G92" s="94"/>
      <c r="H92" s="93"/>
      <c r="I92" s="93"/>
      <c r="J92" s="17"/>
      <c r="K92" s="17"/>
      <c r="L92" s="17"/>
      <c r="M92" s="18"/>
      <c r="N92" s="19"/>
      <c r="O92" s="20"/>
      <c r="P92" s="21"/>
    </row>
    <row r="93" spans="2:16" s="7" customFormat="1" ht="13.5" customHeight="1">
      <c r="B93" s="89"/>
      <c r="C93" s="90"/>
      <c r="D93" s="91"/>
      <c r="E93" s="92"/>
      <c r="F93" s="93"/>
      <c r="G93" s="144" t="s">
        <v>92</v>
      </c>
      <c r="H93" s="93"/>
      <c r="I93" s="146">
        <f>SUM(I6:I92)</f>
        <v>0</v>
      </c>
      <c r="J93" s="17"/>
      <c r="K93" s="17"/>
      <c r="L93" s="17"/>
      <c r="M93" s="18"/>
      <c r="N93" s="19"/>
      <c r="O93" s="20"/>
      <c r="P93" s="21"/>
    </row>
    <row r="94" spans="2:15" s="95" customFormat="1" ht="12.75">
      <c r="B94" s="96"/>
      <c r="C94" s="5"/>
      <c r="D94" s="97"/>
      <c r="E94" s="98"/>
      <c r="F94" s="98"/>
      <c r="G94" s="144" t="s">
        <v>93</v>
      </c>
      <c r="H94" s="99"/>
      <c r="I94" s="145"/>
      <c r="J94" s="100"/>
      <c r="K94" s="101"/>
      <c r="L94" s="102"/>
      <c r="M94" s="101"/>
      <c r="N94" s="103"/>
      <c r="O94" s="104"/>
    </row>
    <row r="95" spans="2:16" s="7" customFormat="1" ht="12.75">
      <c r="B95"/>
      <c r="C95" s="5"/>
      <c r="D95" s="97"/>
      <c r="E95" s="105"/>
      <c r="F95" s="105"/>
      <c r="G95" s="106"/>
      <c r="H95" s="92"/>
      <c r="I95" s="107"/>
      <c r="J95" s="108"/>
      <c r="K95" s="108"/>
      <c r="L95" s="108"/>
      <c r="M95" s="108"/>
      <c r="N95" s="19"/>
      <c r="O95" s="20"/>
      <c r="P95" s="21"/>
    </row>
    <row r="96" spans="2:16" s="7" customFormat="1" ht="12.75">
      <c r="B96"/>
      <c r="C96" s="5"/>
      <c r="D96" s="97"/>
      <c r="E96" s="105"/>
      <c r="F96" s="105"/>
      <c r="G96" s="106"/>
      <c r="H96" s="92"/>
      <c r="I96" s="107"/>
      <c r="J96" s="108"/>
      <c r="K96" s="108"/>
      <c r="L96" s="108"/>
      <c r="M96" s="108"/>
      <c r="N96" s="19"/>
      <c r="O96" s="20"/>
      <c r="P96" s="21"/>
    </row>
    <row r="97" spans="2:15" s="109" customFormat="1" ht="9.75">
      <c r="B97" s="110"/>
      <c r="C97" s="111"/>
      <c r="D97" s="112"/>
      <c r="E97" s="113"/>
      <c r="F97" s="114"/>
      <c r="G97" s="115"/>
      <c r="H97" s="116"/>
      <c r="I97" s="117"/>
      <c r="J97" s="118"/>
      <c r="K97" s="119"/>
      <c r="L97" s="120"/>
      <c r="M97" s="119"/>
      <c r="N97" s="121"/>
      <c r="O97" s="122"/>
    </row>
    <row r="98" spans="3:15" s="7" customFormat="1" ht="9.75">
      <c r="C98" s="123"/>
      <c r="D98" s="123"/>
      <c r="E98" s="123"/>
      <c r="F98" s="123"/>
      <c r="G98" s="124"/>
      <c r="H98" s="125"/>
      <c r="I98" s="123"/>
      <c r="J98" s="123"/>
      <c r="K98" s="123"/>
      <c r="L98" s="123"/>
      <c r="M98" s="126"/>
      <c r="N98" s="9"/>
      <c r="O98" s="127"/>
    </row>
    <row r="99" spans="3:15" s="7" customFormat="1" ht="9.75">
      <c r="C99" s="128"/>
      <c r="D99" s="117"/>
      <c r="E99" s="117"/>
      <c r="F99" s="117"/>
      <c r="G99" s="129"/>
      <c r="H99" s="130"/>
      <c r="I99" s="117"/>
      <c r="J99" s="117"/>
      <c r="K99" s="117"/>
      <c r="L99" s="117"/>
      <c r="M99" s="131"/>
      <c r="N99" s="9"/>
      <c r="O99" s="127"/>
    </row>
    <row r="100" spans="3:15" s="7" customFormat="1" ht="9.75">
      <c r="C100" s="90"/>
      <c r="D100" s="90"/>
      <c r="E100" s="90"/>
      <c r="F100" s="132"/>
      <c r="G100" s="133"/>
      <c r="H100" s="134"/>
      <c r="I100" s="90"/>
      <c r="J100" s="90"/>
      <c r="K100" s="90"/>
      <c r="L100" s="132"/>
      <c r="M100" s="135"/>
      <c r="N100" s="9"/>
      <c r="O100" s="127"/>
    </row>
    <row r="101" spans="3:15" s="7" customFormat="1" ht="9.75">
      <c r="C101" s="17"/>
      <c r="D101" s="17"/>
      <c r="E101" s="17"/>
      <c r="F101" s="17"/>
      <c r="G101" s="136"/>
      <c r="H101" s="137"/>
      <c r="I101" s="17"/>
      <c r="J101" s="17"/>
      <c r="K101" s="17"/>
      <c r="L101" s="17"/>
      <c r="M101" s="18"/>
      <c r="N101" s="9"/>
      <c r="O101" s="127"/>
    </row>
    <row r="102" spans="2:15" s="7" customFormat="1" ht="9.75">
      <c r="B102" s="1"/>
      <c r="C102" s="138"/>
      <c r="D102" s="138"/>
      <c r="E102" s="138"/>
      <c r="F102" s="138"/>
      <c r="G102" s="129"/>
      <c r="H102" s="130"/>
      <c r="I102" s="138"/>
      <c r="J102" s="138"/>
      <c r="K102" s="138"/>
      <c r="L102" s="138"/>
      <c r="M102" s="131"/>
      <c r="N102" s="9"/>
      <c r="O102" s="127"/>
    </row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</sheetData>
  <sheetProtection selectLockedCells="1" selectUnlockedCells="1"/>
  <mergeCells count="2">
    <mergeCell ref="C102:F102"/>
    <mergeCell ref="I102:L102"/>
  </mergeCells>
  <printOptions/>
  <pageMargins left="0.7875" right="0.7875" top="0.8861111111111111" bottom="1.025" header="0.5118055555555555" footer="0.7875"/>
  <pageSetup firstPageNumber="1" useFirstPageNumber="1" horizontalDpi="300" verticalDpi="3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40" zoomScaleNormal="130" zoomScaleSheetLayoutView="14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1.025" header="0.5118055555555555" footer="0.7875"/>
  <pageSetup horizontalDpi="300" verticalDpi="300" orientation="portrait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40" zoomScaleNormal="130" zoomScaleSheetLayoutView="14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1.025" header="0.5118055555555555" footer="0.7875"/>
  <pageSetup horizontalDpi="300" verticalDpi="3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Škvařilová</dc:creator>
  <cp:keywords/>
  <dc:description/>
  <cp:lastModifiedBy>Lucie Škvařilová</cp:lastModifiedBy>
  <dcterms:created xsi:type="dcterms:W3CDTF">2022-10-05T11:42:11Z</dcterms:created>
  <dcterms:modified xsi:type="dcterms:W3CDTF">2022-10-10T12:43:33Z</dcterms:modified>
  <cp:category/>
  <cp:version/>
  <cp:contentType/>
  <cp:contentStatus/>
</cp:coreProperties>
</file>